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24226"/>
  <mc:AlternateContent xmlns:mc="http://schemas.openxmlformats.org/markup-compatibility/2006">
    <mc:Choice Requires="x15">
      <x15ac:absPath xmlns:x15ac="http://schemas.microsoft.com/office/spreadsheetml/2010/11/ac" url="https://ausgovenvironment.sharepoint.com/sites/BODE20/Shared Documents/Environment/Biodiversity/Wildlife Trade/"/>
    </mc:Choice>
  </mc:AlternateContent>
  <xr:revisionPtr revIDLastSave="0" documentId="8_{8E1F0905-E722-468B-9191-34D4D827BC12}" xr6:coauthVersionLast="45" xr6:coauthVersionMax="45" xr10:uidLastSave="{00000000-0000-0000-0000-000000000000}"/>
  <bookViews>
    <workbookView xWindow="1950" yWindow="1950" windowWidth="21600" windowHeight="11385" xr2:uid="{00000000-000D-0000-FFFF-FFFF00000000}"/>
  </bookViews>
  <sheets>
    <sheet name="2020" sheetId="12" r:id="rId1"/>
    <sheet name="2019" sheetId="13" r:id="rId2"/>
    <sheet name="2018" sheetId="10" r:id="rId3"/>
    <sheet name="2017" sheetId="9" r:id="rId4"/>
    <sheet name="2016" sheetId="6" r:id="rId5"/>
    <sheet name="2015" sheetId="5" r:id="rId6"/>
    <sheet name="2014" sheetId="4" r:id="rId7"/>
    <sheet name="2013" sheetId="3" r:id="rId8"/>
    <sheet name="2012" sheetId="2" r:id="rId9"/>
    <sheet name="2011" sheetId="1" r:id="rId10"/>
    <sheet name="2010" sheetId="7" r:id="rId11"/>
  </sheets>
  <definedNames>
    <definedName name="_xlnm.Print_Area" localSheetId="10">'2010'!$A$1:$I$30</definedName>
    <definedName name="_xlnm.Print_Area" localSheetId="9">'2011'!$A$1:$I$30</definedName>
    <definedName name="_xlnm.Print_Area" localSheetId="8">'2012'!$A$1:$I$30</definedName>
    <definedName name="_xlnm.Print_Area" localSheetId="7">'2013'!$A$1:$I$30</definedName>
    <definedName name="_xlnm.Print_Area" localSheetId="6">'2014'!$A$1:$I$30</definedName>
    <definedName name="_xlnm.Print_Area" localSheetId="5">'2015'!$A$1:$I$32</definedName>
    <definedName name="_xlnm.Print_Area" localSheetId="4">'2016'!$A$1:$I$35</definedName>
    <definedName name="_xlnm.Print_Area" localSheetId="3">'2017'!$A$1:$I$35</definedName>
    <definedName name="_xlnm.Print_Area" localSheetId="2">'2018'!$A$1:$I$35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0" i="10" l="1"/>
  <c r="I19" i="10"/>
  <c r="I18" i="10"/>
  <c r="G20" i="10"/>
  <c r="G19" i="10"/>
  <c r="G18" i="10"/>
  <c r="F21" i="10"/>
  <c r="I14" i="10"/>
  <c r="I13" i="10"/>
  <c r="I12" i="10"/>
  <c r="G14" i="10"/>
  <c r="G13" i="10"/>
  <c r="G12" i="10"/>
  <c r="F15" i="10"/>
  <c r="I8" i="10"/>
  <c r="I7" i="10"/>
  <c r="I6" i="10"/>
  <c r="I5" i="10"/>
  <c r="G8" i="10"/>
  <c r="G7" i="10"/>
  <c r="G6" i="10"/>
  <c r="G5" i="10"/>
  <c r="F9" i="10"/>
  <c r="F29" i="10" l="1"/>
  <c r="G25" i="10"/>
  <c r="G24" i="10"/>
  <c r="G9" i="6" l="1"/>
  <c r="G27" i="6"/>
  <c r="G21" i="6"/>
  <c r="G15" i="6"/>
  <c r="F21" i="9" l="1"/>
  <c r="F15" i="9"/>
  <c r="F9" i="9"/>
  <c r="F29" i="6" l="1"/>
  <c r="C29" i="6"/>
  <c r="D29" i="6"/>
  <c r="B29" i="6"/>
  <c r="G29" i="6" l="1"/>
  <c r="E25" i="10"/>
  <c r="E24" i="10"/>
  <c r="B27" i="10"/>
  <c r="E14" i="10"/>
  <c r="E13" i="10"/>
  <c r="E12" i="10"/>
  <c r="B15" i="10"/>
  <c r="E8" i="10"/>
  <c r="E6" i="10"/>
  <c r="E7" i="10"/>
  <c r="E5" i="10"/>
  <c r="B9" i="10"/>
  <c r="E8" i="9"/>
  <c r="E7" i="9"/>
  <c r="E6" i="9"/>
  <c r="E5" i="9"/>
  <c r="B9" i="9" l="1"/>
  <c r="C27" i="10" l="1"/>
  <c r="D21" i="10"/>
  <c r="C21" i="10"/>
  <c r="G21" i="10" s="1"/>
  <c r="B21" i="10"/>
  <c r="B29" i="10" s="1"/>
  <c r="E20" i="10"/>
  <c r="E19" i="10"/>
  <c r="E18" i="10"/>
  <c r="C15" i="10"/>
  <c r="D9" i="10"/>
  <c r="C9" i="10"/>
  <c r="C27" i="9"/>
  <c r="G27" i="9" s="1"/>
  <c r="B27" i="9"/>
  <c r="E25" i="9"/>
  <c r="E24" i="9"/>
  <c r="D21" i="9"/>
  <c r="C21" i="9"/>
  <c r="G21" i="9" s="1"/>
  <c r="B21" i="9"/>
  <c r="C15" i="9"/>
  <c r="G15" i="9" s="1"/>
  <c r="B15" i="9"/>
  <c r="D9" i="9"/>
  <c r="C9" i="9"/>
  <c r="G9" i="9" s="1"/>
  <c r="E20" i="9"/>
  <c r="E19" i="9"/>
  <c r="E18" i="9"/>
  <c r="E14" i="9"/>
  <c r="E13" i="9"/>
  <c r="E12" i="9"/>
  <c r="E27" i="10" l="1"/>
  <c r="G27" i="10"/>
  <c r="E15" i="10"/>
  <c r="G15" i="10"/>
  <c r="E9" i="10"/>
  <c r="G9" i="10"/>
  <c r="G29" i="10" s="1"/>
  <c r="E21" i="9"/>
  <c r="D29" i="9"/>
  <c r="E27" i="9"/>
  <c r="B29" i="9"/>
  <c r="E15" i="9"/>
  <c r="D29" i="10"/>
  <c r="E21" i="10"/>
  <c r="C29" i="10"/>
  <c r="E29" i="10" s="1"/>
  <c r="C29" i="9"/>
  <c r="G29" i="9" s="1"/>
  <c r="E9" i="9"/>
  <c r="E19" i="6"/>
  <c r="E20" i="6"/>
  <c r="E21" i="6"/>
  <c r="E18" i="6"/>
  <c r="E29" i="9" l="1"/>
  <c r="I23" i="3"/>
  <c r="I22" i="3"/>
  <c r="I17" i="3"/>
  <c r="I18" i="3"/>
  <c r="I16" i="3"/>
  <c r="I11" i="3"/>
  <c r="I12" i="3"/>
  <c r="I10" i="3"/>
  <c r="I4" i="3"/>
  <c r="I5" i="3"/>
  <c r="I6" i="3"/>
  <c r="I3" i="3"/>
  <c r="E29" i="6" l="1"/>
  <c r="I4" i="2"/>
  <c r="I5" i="2"/>
  <c r="I6" i="2"/>
  <c r="I3" i="2"/>
  <c r="I11" i="7"/>
  <c r="I12" i="7"/>
  <c r="I10" i="7"/>
  <c r="I23" i="7"/>
  <c r="I22" i="7"/>
  <c r="I17" i="7"/>
  <c r="I18" i="7"/>
  <c r="I16" i="7"/>
  <c r="I4" i="7"/>
  <c r="I5" i="7"/>
  <c r="I6" i="7"/>
  <c r="I3" i="7"/>
  <c r="E16" i="7" l="1"/>
  <c r="G23" i="7"/>
  <c r="G22" i="7"/>
  <c r="E23" i="7"/>
  <c r="E22" i="7"/>
  <c r="G17" i="7"/>
  <c r="G18" i="7"/>
  <c r="G16" i="7"/>
  <c r="E17" i="7"/>
  <c r="E18" i="7"/>
  <c r="C25" i="7"/>
  <c r="F7" i="7"/>
  <c r="C7" i="7"/>
  <c r="D25" i="7"/>
  <c r="B25" i="7"/>
  <c r="F19" i="7"/>
  <c r="D19" i="7"/>
  <c r="C19" i="7"/>
  <c r="B19" i="7"/>
  <c r="F13" i="7"/>
  <c r="C13" i="7"/>
  <c r="B13" i="7"/>
  <c r="G12" i="7"/>
  <c r="E12" i="7"/>
  <c r="G11" i="7"/>
  <c r="E11" i="7"/>
  <c r="G10" i="7"/>
  <c r="E10" i="7"/>
  <c r="D7" i="7"/>
  <c r="B7" i="7"/>
  <c r="G6" i="7"/>
  <c r="E6" i="7"/>
  <c r="G5" i="7"/>
  <c r="E5" i="7"/>
  <c r="G4" i="7"/>
  <c r="E4" i="7"/>
  <c r="G3" i="7"/>
  <c r="E3" i="7"/>
  <c r="G19" i="7" l="1"/>
  <c r="E25" i="7"/>
  <c r="G13" i="7"/>
  <c r="G25" i="7"/>
  <c r="C27" i="7"/>
  <c r="F27" i="7"/>
  <c r="B27" i="7"/>
  <c r="D27" i="7"/>
  <c r="E7" i="7"/>
  <c r="G7" i="7"/>
  <c r="E13" i="7"/>
  <c r="E19" i="7"/>
  <c r="E25" i="6"/>
  <c r="E27" i="6"/>
  <c r="E24" i="6"/>
  <c r="E13" i="6"/>
  <c r="E14" i="6"/>
  <c r="E15" i="6"/>
  <c r="E12" i="6"/>
  <c r="E6" i="6"/>
  <c r="E7" i="6"/>
  <c r="E8" i="6"/>
  <c r="E9" i="6"/>
  <c r="E5" i="6"/>
  <c r="E23" i="1"/>
  <c r="E22" i="1"/>
  <c r="E17" i="1"/>
  <c r="E18" i="1"/>
  <c r="E16" i="1"/>
  <c r="E11" i="1"/>
  <c r="E12" i="1"/>
  <c r="E10" i="1"/>
  <c r="E4" i="1"/>
  <c r="E5" i="1"/>
  <c r="E6" i="1"/>
  <c r="E3" i="1"/>
  <c r="E23" i="2"/>
  <c r="E22" i="2"/>
  <c r="E17" i="2"/>
  <c r="E18" i="2"/>
  <c r="E16" i="2"/>
  <c r="E11" i="2"/>
  <c r="E12" i="2"/>
  <c r="E10" i="2"/>
  <c r="E4" i="2"/>
  <c r="E5" i="2"/>
  <c r="E6" i="2"/>
  <c r="E3" i="2"/>
  <c r="E23" i="3"/>
  <c r="E22" i="3"/>
  <c r="E17" i="3"/>
  <c r="E18" i="3"/>
  <c r="E16" i="3"/>
  <c r="E11" i="3"/>
  <c r="E12" i="3"/>
  <c r="E10" i="3"/>
  <c r="E4" i="3"/>
  <c r="E5" i="3"/>
  <c r="E6" i="3"/>
  <c r="E3" i="3"/>
  <c r="E23" i="4"/>
  <c r="E22" i="4"/>
  <c r="E17" i="4"/>
  <c r="E18" i="4"/>
  <c r="E16" i="4"/>
  <c r="E11" i="4"/>
  <c r="E12" i="4"/>
  <c r="E10" i="4"/>
  <c r="E4" i="4"/>
  <c r="E5" i="4"/>
  <c r="E6" i="4"/>
  <c r="E3" i="4"/>
  <c r="F13" i="5"/>
  <c r="F19" i="5"/>
  <c r="E27" i="7" l="1"/>
  <c r="G27" i="7"/>
  <c r="G23" i="1"/>
  <c r="G22" i="1"/>
  <c r="G17" i="1"/>
  <c r="G18" i="1"/>
  <c r="G16" i="1"/>
  <c r="G11" i="1"/>
  <c r="G12" i="1"/>
  <c r="G10" i="1"/>
  <c r="G4" i="1"/>
  <c r="G5" i="1"/>
  <c r="G6" i="1"/>
  <c r="G3" i="1"/>
  <c r="G23" i="2"/>
  <c r="G22" i="2"/>
  <c r="G17" i="2"/>
  <c r="G18" i="2"/>
  <c r="G16" i="2"/>
  <c r="G4" i="2"/>
  <c r="G5" i="2"/>
  <c r="G6" i="2"/>
  <c r="G3" i="2"/>
  <c r="G11" i="2"/>
  <c r="G12" i="2"/>
  <c r="G10" i="2"/>
  <c r="G23" i="3"/>
  <c r="G22" i="3"/>
  <c r="G17" i="3"/>
  <c r="G18" i="3"/>
  <c r="G16" i="3"/>
  <c r="G11" i="3"/>
  <c r="G12" i="3"/>
  <c r="G10" i="3"/>
  <c r="G4" i="3"/>
  <c r="G5" i="3"/>
  <c r="G6" i="3"/>
  <c r="G3" i="3"/>
  <c r="G23" i="4"/>
  <c r="G22" i="4"/>
  <c r="G17" i="4"/>
  <c r="G18" i="4"/>
  <c r="G16" i="4"/>
  <c r="G11" i="4"/>
  <c r="G12" i="4"/>
  <c r="G10" i="4"/>
  <c r="G4" i="4"/>
  <c r="G5" i="4"/>
  <c r="G6" i="4"/>
  <c r="G3" i="4"/>
  <c r="G23" i="5"/>
  <c r="G22" i="5"/>
  <c r="G17" i="5"/>
  <c r="G18" i="5"/>
  <c r="G16" i="5"/>
  <c r="G11" i="5"/>
  <c r="G12" i="5"/>
  <c r="G10" i="5"/>
  <c r="G4" i="5"/>
  <c r="G5" i="5"/>
  <c r="G6" i="5"/>
  <c r="G3" i="5"/>
  <c r="F13" i="3"/>
  <c r="F25" i="5"/>
  <c r="C25" i="5"/>
  <c r="B25" i="5"/>
  <c r="D19" i="5"/>
  <c r="C19" i="5"/>
  <c r="B19" i="5"/>
  <c r="C13" i="5"/>
  <c r="B13" i="5"/>
  <c r="F7" i="5"/>
  <c r="D7" i="5"/>
  <c r="C7" i="5"/>
  <c r="B7" i="5"/>
  <c r="F25" i="4"/>
  <c r="D25" i="4"/>
  <c r="C25" i="4"/>
  <c r="B25" i="4"/>
  <c r="F19" i="4"/>
  <c r="D19" i="4"/>
  <c r="C19" i="4"/>
  <c r="B19" i="4"/>
  <c r="F13" i="4"/>
  <c r="D13" i="4"/>
  <c r="C13" i="4"/>
  <c r="B13" i="4"/>
  <c r="F7" i="4"/>
  <c r="F27" i="4" s="1"/>
  <c r="D7" i="4"/>
  <c r="C7" i="4"/>
  <c r="B7" i="4"/>
  <c r="F25" i="2"/>
  <c r="D25" i="2"/>
  <c r="C25" i="2"/>
  <c r="B25" i="2"/>
  <c r="F19" i="2"/>
  <c r="D19" i="2"/>
  <c r="C19" i="2"/>
  <c r="B19" i="2"/>
  <c r="F13" i="2"/>
  <c r="D13" i="2"/>
  <c r="C13" i="2"/>
  <c r="B13" i="2"/>
  <c r="F7" i="2"/>
  <c r="F27" i="2" s="1"/>
  <c r="D7" i="2"/>
  <c r="C7" i="2"/>
  <c r="B7" i="2"/>
  <c r="F25" i="1"/>
  <c r="D25" i="1"/>
  <c r="C25" i="1"/>
  <c r="B25" i="1"/>
  <c r="F19" i="1"/>
  <c r="D19" i="1"/>
  <c r="C19" i="1"/>
  <c r="B19" i="1"/>
  <c r="F13" i="1"/>
  <c r="D13" i="1"/>
  <c r="C13" i="1"/>
  <c r="B13" i="1"/>
  <c r="F7" i="1"/>
  <c r="D7" i="1"/>
  <c r="C7" i="1"/>
  <c r="B7" i="1"/>
  <c r="F25" i="3"/>
  <c r="D25" i="3"/>
  <c r="C25" i="3"/>
  <c r="B25" i="3"/>
  <c r="F19" i="3"/>
  <c r="D19" i="3"/>
  <c r="C19" i="3"/>
  <c r="B19" i="3"/>
  <c r="D13" i="3"/>
  <c r="C13" i="3"/>
  <c r="B13" i="3"/>
  <c r="C7" i="3"/>
  <c r="D7" i="3"/>
  <c r="F7" i="3"/>
  <c r="B7" i="3"/>
  <c r="G7" i="3" l="1"/>
  <c r="D27" i="1"/>
  <c r="D27" i="2"/>
  <c r="D27" i="4"/>
  <c r="D27" i="5"/>
  <c r="B27" i="1"/>
  <c r="B27" i="4"/>
  <c r="C27" i="2"/>
  <c r="E7" i="3"/>
  <c r="E13" i="3"/>
  <c r="E13" i="1"/>
  <c r="E19" i="1"/>
  <c r="E25" i="1"/>
  <c r="C27" i="4"/>
  <c r="E27" i="4" s="1"/>
  <c r="E7" i="4"/>
  <c r="E13" i="4"/>
  <c r="E19" i="4"/>
  <c r="E25" i="4"/>
  <c r="G25" i="4"/>
  <c r="F27" i="1"/>
  <c r="C27" i="1"/>
  <c r="E7" i="1"/>
  <c r="G25" i="1"/>
  <c r="G13" i="3"/>
  <c r="B27" i="3"/>
  <c r="D27" i="3"/>
  <c r="C27" i="3"/>
  <c r="E27" i="3" s="1"/>
  <c r="E19" i="3"/>
  <c r="G19" i="3"/>
  <c r="E25" i="3"/>
  <c r="G25" i="3"/>
  <c r="E13" i="2"/>
  <c r="E19" i="2"/>
  <c r="E25" i="2"/>
  <c r="G25" i="2"/>
  <c r="B27" i="2"/>
  <c r="E7" i="2"/>
  <c r="G13" i="1"/>
  <c r="G19" i="1"/>
  <c r="G13" i="2"/>
  <c r="G19" i="2"/>
  <c r="G13" i="4"/>
  <c r="G19" i="4"/>
  <c r="F27" i="5"/>
  <c r="G25" i="5"/>
  <c r="G13" i="5"/>
  <c r="G19" i="5"/>
  <c r="F27" i="3"/>
  <c r="G7" i="4"/>
  <c r="G7" i="1"/>
  <c r="B27" i="5"/>
  <c r="G7" i="5"/>
  <c r="G7" i="2"/>
  <c r="C27" i="5"/>
  <c r="E27" i="1" l="1"/>
  <c r="E27" i="2"/>
</calcChain>
</file>

<file path=xl/sharedStrings.xml><?xml version="1.0" encoding="utf-8"?>
<sst xmlns="http://schemas.openxmlformats.org/spreadsheetml/2006/main" count="580" uniqueCount="76">
  <si>
    <t>Eastern grey kangaroo</t>
  </si>
  <si>
    <t>Red kangaroo</t>
  </si>
  <si>
    <t>Quota</t>
  </si>
  <si>
    <t>Western grey kangaroo</t>
  </si>
  <si>
    <t>Wallaroo</t>
  </si>
  <si>
    <t>Total Harvest</t>
  </si>
  <si>
    <t>Special Quota</t>
  </si>
  <si>
    <t>Queensland</t>
  </si>
  <si>
    <t>South Australia</t>
  </si>
  <si>
    <t xml:space="preserve">Western Australia </t>
  </si>
  <si>
    <t>Euro</t>
  </si>
  <si>
    <t xml:space="preserve">Quotas are based on the prior year's population estimates. Population estimates are based on aerial and ground surveys and are for the areas within Australia where commercial harvesting occur. The actual national populations would be significantly higher as these figures do not include estimates for areas not surveyed. </t>
  </si>
  <si>
    <t xml:space="preserve">The purpose of the special quota is to provide for the commercial utilisation of kangaroos that would have otherwise been shot under the normal non-commercial licensing system and left in the field. Special quotas are only allocated when the state management agency has determined that there is a need. </t>
  </si>
  <si>
    <t>--</t>
  </si>
  <si>
    <t>Total harvest male (%)</t>
  </si>
  <si>
    <t xml:space="preserve">Total harvest female  (%) </t>
  </si>
  <si>
    <t>TOTAL</t>
  </si>
  <si>
    <t>Population (2010)</t>
  </si>
  <si>
    <t>Population (2011)</t>
  </si>
  <si>
    <t>Population (2012)</t>
  </si>
  <si>
    <t>Population (2013)</t>
  </si>
  <si>
    <t>Population (2014)</t>
  </si>
  <si>
    <t xml:space="preserve">* A revised 2015 quota of 10,000 western grey kangaroos was allocated for the South East Agricultural Management Area, a subdivision of Western Australia’s South East Population Monitoring Zone, owing to greater densities of western grey kangaroos in that management area compared to the rest of the South East Population Monitoring Zone, which was closed following 2014 survey results. </t>
  </si>
  <si>
    <t>Sustainable Quota as percentage of population</t>
  </si>
  <si>
    <t>Harvest as percentage of Sustainable Quota</t>
  </si>
  <si>
    <t>Grand Total</t>
  </si>
  <si>
    <t>Western grey kangaroo*</t>
  </si>
  <si>
    <t>GRAND TOTAL</t>
  </si>
  <si>
    <t xml:space="preserve"> -- </t>
  </si>
  <si>
    <t xml:space="preserve"> --</t>
  </si>
  <si>
    <t>Macropod Quotas and Harvest by State - 2015</t>
  </si>
  <si>
    <t>Macropod Quotas and Harvest by State - 2014</t>
  </si>
  <si>
    <t>Macropod Quotas and Harvest by State - 2013</t>
  </si>
  <si>
    <t>Macropod Quotas and Harvest by State - 2012</t>
  </si>
  <si>
    <t>Macropod Quotas and Harvest by State - 2011</t>
  </si>
  <si>
    <t>Macropod Quotas and Harvest by State - 2010</t>
  </si>
  <si>
    <t xml:space="preserve">South Australia </t>
  </si>
  <si>
    <t>Western grey kangaroo^</t>
  </si>
  <si>
    <t>^ There is a small population (3,466) of western grey kangaroos in the NSW Narrabri management zone. This is included in the population estimate, but no quota is set for this species in this zone.</t>
  </si>
  <si>
    <t>Harvest as percentage of sustainable quota (%)</t>
  </si>
  <si>
    <t>Western Australia</t>
  </si>
  <si>
    <t>New South Wales</t>
  </si>
  <si>
    <r>
      <rPr>
        <b/>
        <vertAlign val="superscript"/>
        <sz val="10"/>
        <color theme="1"/>
        <rFont val="Calibri"/>
        <family val="2"/>
        <scheme val="minor"/>
      </rPr>
      <t>(2)</t>
    </r>
    <r>
      <rPr>
        <b/>
        <sz val="10"/>
        <color theme="1"/>
        <rFont val="Calibri"/>
        <family val="2"/>
        <scheme val="minor"/>
      </rPr>
      <t xml:space="preserve"> Quotas are from state quota reports. These are based on the prior year's population estimates.  </t>
    </r>
  </si>
  <si>
    <r>
      <rPr>
        <b/>
        <vertAlign val="superscript"/>
        <sz val="10"/>
        <color theme="1"/>
        <rFont val="Calibri"/>
        <family val="2"/>
        <scheme val="minor"/>
      </rPr>
      <t>(3)</t>
    </r>
    <r>
      <rPr>
        <b/>
        <sz val="10"/>
        <color theme="1"/>
        <rFont val="Calibri"/>
        <family val="2"/>
        <scheme val="minor"/>
      </rPr>
      <t xml:space="preserve"> Special quotas are from state quota reports. The purpose of the special quota is to provide for the commercial utilisation of kangaroos that would have otherwise been shot under the normal non-commercial licensing system and left in the field. Special quotas are only allocated when the state management agency has determined that there is a need.</t>
    </r>
  </si>
  <si>
    <r>
      <rPr>
        <b/>
        <vertAlign val="superscript"/>
        <sz val="10"/>
        <color theme="1"/>
        <rFont val="Calibri"/>
        <family val="2"/>
        <scheme val="minor"/>
      </rPr>
      <t>(1)</t>
    </r>
    <r>
      <rPr>
        <b/>
        <sz val="10"/>
        <color theme="1"/>
        <rFont val="Calibri"/>
        <family val="2"/>
        <scheme val="minor"/>
      </rPr>
      <t xml:space="preserve"> Population estimates are from state quota reports. Reports including population estimates for the current year and quotas for the following year are submitted to the Department of Environment and Energy annually by 30 November. Population estimates are based on aerial and ground surveys and are for the areas within Australia where commercial harvesting occur. The actual national populations would be significantly higher as these figures do not include estimates for areas not surveyed.</t>
    </r>
  </si>
  <si>
    <t>Population (2009)</t>
  </si>
  <si>
    <t>Total for commercial harvest areas in NSW, QLD, SA and WA</t>
  </si>
  <si>
    <t xml:space="preserve">Macropod quotas and harvest for commercial harvest areas in NSW, QLD, SA and WA - 2018 </t>
  </si>
  <si>
    <t>Figures collated by the Australian Government Department of the Environment and Heritage</t>
  </si>
  <si>
    <r>
      <t>Population in surveyed areas (2017)</t>
    </r>
    <r>
      <rPr>
        <b/>
        <vertAlign val="superscript"/>
        <sz val="11"/>
        <color theme="1"/>
        <rFont val="Calibri"/>
        <family val="2"/>
        <scheme val="minor"/>
      </rPr>
      <t xml:space="preserve"> (1)</t>
    </r>
  </si>
  <si>
    <r>
      <t xml:space="preserve">Sustainable quota </t>
    </r>
    <r>
      <rPr>
        <b/>
        <vertAlign val="superscript"/>
        <sz val="11"/>
        <color theme="1"/>
        <rFont val="Calibri"/>
        <family val="2"/>
        <scheme val="minor"/>
      </rPr>
      <t>(2)</t>
    </r>
  </si>
  <si>
    <r>
      <t xml:space="preserve">Special quota </t>
    </r>
    <r>
      <rPr>
        <b/>
        <vertAlign val="superscript"/>
        <sz val="11"/>
        <color theme="1"/>
        <rFont val="Calibri"/>
        <family val="2"/>
        <scheme val="minor"/>
      </rPr>
      <t>(3)</t>
    </r>
  </si>
  <si>
    <r>
      <t xml:space="preserve">Sustainable quota as a percentage of population </t>
    </r>
    <r>
      <rPr>
        <b/>
        <vertAlign val="superscript"/>
        <sz val="11"/>
        <color theme="1"/>
        <rFont val="Calibri"/>
        <family val="2"/>
        <scheme val="minor"/>
      </rPr>
      <t>(4)</t>
    </r>
  </si>
  <si>
    <r>
      <t xml:space="preserve">Total harvest </t>
    </r>
    <r>
      <rPr>
        <b/>
        <vertAlign val="superscript"/>
        <sz val="11"/>
        <color theme="1"/>
        <rFont val="Calibri"/>
        <family val="2"/>
        <scheme val="minor"/>
      </rPr>
      <t>(5)</t>
    </r>
  </si>
  <si>
    <r>
      <t>Population in surveyed areas (2016)</t>
    </r>
    <r>
      <rPr>
        <b/>
        <vertAlign val="superscript"/>
        <sz val="11"/>
        <color theme="1"/>
        <rFont val="Calibri"/>
        <family val="2"/>
        <scheme val="minor"/>
      </rPr>
      <t xml:space="preserve"> (1)</t>
    </r>
  </si>
  <si>
    <r>
      <t>Population in surveyed areas (2015)</t>
    </r>
    <r>
      <rPr>
        <b/>
        <vertAlign val="superscript"/>
        <sz val="11"/>
        <color theme="1"/>
        <rFont val="Calibri"/>
        <family val="2"/>
        <scheme val="minor"/>
      </rPr>
      <t xml:space="preserve"> (1)</t>
    </r>
  </si>
  <si>
    <t xml:space="preserve">Macropod quotas and harvest for commercial harvest areas in NSW, QLD, SA and WA - 2016 </t>
  </si>
  <si>
    <t xml:space="preserve">Macropod quotas and harvest for commercial harvest areas in NSW, QLD, SA and WA - 2017 </t>
  </si>
  <si>
    <t>*</t>
  </si>
  <si>
    <t>* Harvest as percentage of sustainable quota figure updated due to an error in calculation (updated 9/7/2018).</t>
  </si>
  <si>
    <r>
      <rPr>
        <b/>
        <vertAlign val="superscript"/>
        <sz val="10"/>
        <color theme="1"/>
        <rFont val="Calibri"/>
        <family val="2"/>
        <scheme val="minor"/>
      </rPr>
      <t xml:space="preserve">(4) </t>
    </r>
    <r>
      <rPr>
        <b/>
        <sz val="10"/>
        <color theme="1"/>
        <rFont val="Calibri"/>
        <family val="2"/>
        <scheme val="minor"/>
      </rPr>
      <t>Special quota figures are not included in these calculations.</t>
    </r>
  </si>
  <si>
    <t>Figures collated by the Australian Government Department of the Environment and Energy</t>
  </si>
  <si>
    <t xml:space="preserve">Macropod quotas and harvest for commercial harvest areas in NSW, QLD, SA and WA - 2019 </t>
  </si>
  <si>
    <r>
      <t>Population in surveyed areas (2018)</t>
    </r>
    <r>
      <rPr>
        <b/>
        <vertAlign val="superscript"/>
        <sz val="11"/>
        <color theme="1"/>
        <rFont val="Calibri"/>
        <family val="2"/>
        <scheme val="minor"/>
      </rPr>
      <t xml:space="preserve"> (1)</t>
    </r>
  </si>
  <si>
    <t xml:space="preserve"> </t>
  </si>
  <si>
    <r>
      <rPr>
        <b/>
        <vertAlign val="superscript"/>
        <sz val="10"/>
        <color theme="1"/>
        <rFont val="Calibri"/>
        <family val="2"/>
        <scheme val="minor"/>
      </rPr>
      <t xml:space="preserve">(4) </t>
    </r>
    <r>
      <rPr>
        <b/>
        <sz val="10"/>
        <color theme="1"/>
        <rFont val="Calibri"/>
        <family val="2"/>
        <scheme val="minor"/>
      </rPr>
      <t xml:space="preserve">Special quota figures are not included in these calculations. NSW total figure is 14.6% not 14.8%. Not all the quota here is available. </t>
    </r>
  </si>
  <si>
    <r>
      <rPr>
        <b/>
        <vertAlign val="superscript"/>
        <sz val="10"/>
        <color theme="1"/>
        <rFont val="Calibri"/>
        <family val="2"/>
        <scheme val="minor"/>
      </rPr>
      <t>(5)</t>
    </r>
    <r>
      <rPr>
        <b/>
        <sz val="10"/>
        <color theme="1"/>
        <rFont val="Calibri"/>
        <family val="2"/>
        <scheme val="minor"/>
      </rPr>
      <t xml:space="preserve"> Harvest figures are from state annual reports. Reports including harvest data for the previous calendar year are submitted to the Department of the Environment and Energy.</t>
    </r>
  </si>
  <si>
    <t>Macropod quotas and harvest for commercial harvest areas in NSW, QLD, SA and WA - 2020</t>
  </si>
  <si>
    <t>Figures collated by the Australian Government Department of Agriculture, Water and the Environment</t>
  </si>
  <si>
    <r>
      <t>Population in surveyed areas (2019)</t>
    </r>
    <r>
      <rPr>
        <b/>
        <vertAlign val="superscript"/>
        <sz val="11"/>
        <color theme="1"/>
        <rFont val="Calibri"/>
        <family val="2"/>
        <scheme val="minor"/>
      </rPr>
      <t xml:space="preserve"> (1)</t>
    </r>
  </si>
  <si>
    <r>
      <t xml:space="preserve">Queensland </t>
    </r>
    <r>
      <rPr>
        <b/>
        <vertAlign val="superscript"/>
        <sz val="12"/>
        <color theme="1"/>
        <rFont val="Calibri"/>
        <family val="2"/>
        <scheme val="minor"/>
      </rPr>
      <t>(6)</t>
    </r>
  </si>
  <si>
    <t>Eastern Grey Kangaroo</t>
  </si>
  <si>
    <t>Tammar Wallaby</t>
  </si>
  <si>
    <r>
      <rPr>
        <b/>
        <vertAlign val="superscript"/>
        <sz val="10"/>
        <color theme="1"/>
        <rFont val="Calibri"/>
        <family val="2"/>
        <scheme val="minor"/>
      </rPr>
      <t>(1)</t>
    </r>
    <r>
      <rPr>
        <b/>
        <sz val="10"/>
        <color theme="1"/>
        <rFont val="Calibri"/>
        <family val="2"/>
        <scheme val="minor"/>
      </rPr>
      <t xml:space="preserve"> Population estimates are from state quota reports. Reports including population estimates for the current year and quotas for the following year are submitted to the Department of Agriculture, Water and the Environment annually by 30 November. Population estimates are based on aerial and ground surveys and are for the areas within Australia where commercial harvesting occur. The actual national populations would be significantly higher as these figures do not include estimates for areas not surveyed.</t>
    </r>
  </si>
  <si>
    <r>
      <rPr>
        <b/>
        <vertAlign val="superscript"/>
        <sz val="10"/>
        <color theme="1"/>
        <rFont val="Calibri"/>
        <family val="2"/>
        <scheme val="minor"/>
      </rPr>
      <t>(5)</t>
    </r>
    <r>
      <rPr>
        <b/>
        <sz val="10"/>
        <color theme="1"/>
        <rFont val="Calibri"/>
        <family val="2"/>
        <scheme val="minor"/>
      </rPr>
      <t xml:space="preserve"> Harvest figures are from state annual reports. Reports including harvest data for the previous calendar year are submitted to the Department of Agriculture, Water and the Environment</t>
    </r>
  </si>
  <si>
    <r>
      <rPr>
        <vertAlign val="superscript"/>
        <sz val="10"/>
        <color theme="1"/>
        <rFont val="Calibri"/>
        <family val="2"/>
        <scheme val="minor"/>
      </rPr>
      <t xml:space="preserve">(6) </t>
    </r>
    <r>
      <rPr>
        <b/>
        <sz val="10"/>
        <color theme="1"/>
        <rFont val="Calibri"/>
        <family val="2"/>
        <scheme val="minor"/>
      </rPr>
      <t>Queensland population and sustainable quota estimates have been rounded to the nearest 50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</si>
</sst>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Red]0.0"/>
    <numFmt numFmtId="167" formatCode="#,##0.0;[Red]#,##0.0"/>
    <numFmt numFmtId="168" formatCode="0.0"/>
    <numFmt numFmtId="169" formatCode="0;[Red]0"/>
  </numFmts>
  <fonts count="14"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vertAlign val="superscript"/>
      <sz val="11"/>
      <color theme="1"/>
      <name val="Calibri"/>
      <family val="2"/>
      <scheme val="minor"/>
    </font>
    <font>
      <b/>
      <sz val="12"/>
      <color theme="1"/>
      <name val="Calibri"/>
      <family val="2"/>
      <scheme val="minor"/>
    </font>
    <font>
      <b/>
      <vertAlign val="superscript"/>
      <sz val="10"/>
      <color theme="1"/>
      <name val="Calibri"/>
      <family val="2"/>
      <scheme val="minor"/>
    </font>
    <font>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2"/>
      <color theme="1"/>
      <name val="Calibri"/>
      <family val="2"/>
      <scheme val="minor"/>
    </font>
    <font>
      <b/>
      <vertAlign val="superscript"/>
      <sz val="12"/>
      <color theme="1"/>
      <name val="Calibri"/>
      <family val="2"/>
      <scheme val="minor"/>
    </font>
    <font>
      <vertAlign val="superscript"/>
      <sz val="10"/>
      <color theme="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s>
  <cellStyleXfs count="2">
    <xf numFmtId="0" fontId="0" fillId="0" borderId="0"/>
    <xf numFmtId="9" fontId="7" fillId="0" borderId="0" applyFont="0" applyFill="0" applyBorder="0" applyAlignment="0" applyProtection="0"/>
  </cellStyleXfs>
  <cellXfs count="264">
    <xf numFmtId="0" fontId="0" fillId="0" borderId="0" xfId="0"/>
    <xf numFmtId="0" fontId="0" fillId="0" borderId="1" xfId="0" applyBorder="1"/>
    <xf numFmtId="0" fontId="1" fillId="0" borderId="0" xfId="0" applyFont="1"/>
    <xf numFmtId="0" fontId="1" fillId="0" borderId="1" xfId="0" applyFont="1" applyBorder="1"/>
    <xf numFmtId="3" fontId="0" fillId="0" borderId="1" xfId="0" applyNumberFormat="1" applyBorder="1"/>
    <xf numFmtId="3" fontId="0" fillId="0" borderId="1" xfId="0" applyNumberFormat="1" applyBorder="1" applyAlignment="1">
      <alignment horizontal="center"/>
    </xf>
    <xf numFmtId="164" fontId="0" fillId="0" borderId="4" xfId="0" applyNumberFormat="1" applyFill="1" applyBorder="1"/>
    <xf numFmtId="0" fontId="1" fillId="0" borderId="0" xfId="0" applyFont="1" applyBorder="1"/>
    <xf numFmtId="3" fontId="0" fillId="0" borderId="0" xfId="0" applyNumberFormat="1" applyBorder="1"/>
    <xf numFmtId="0" fontId="1" fillId="0" borderId="2" xfId="0" applyFont="1" applyBorder="1"/>
    <xf numFmtId="3" fontId="0" fillId="0" borderId="1" xfId="0" applyNumberFormat="1" applyFont="1" applyBorder="1" applyAlignment="1">
      <alignment horizontal="right" wrapText="1"/>
    </xf>
    <xf numFmtId="3" fontId="0" fillId="0" borderId="1" xfId="0" applyNumberFormat="1" applyFont="1" applyBorder="1" applyAlignment="1">
      <alignment horizontal="right"/>
    </xf>
    <xf numFmtId="0" fontId="0" fillId="0" borderId="0" xfId="0" applyBorder="1"/>
    <xf numFmtId="3" fontId="1" fillId="0" borderId="1" xfId="0" applyNumberFormat="1" applyFont="1" applyBorder="1"/>
    <xf numFmtId="3" fontId="1" fillId="0" borderId="2" xfId="0" applyNumberFormat="1" applyFont="1" applyBorder="1"/>
    <xf numFmtId="3" fontId="1" fillId="0" borderId="3" xfId="0" applyNumberFormat="1" applyFont="1" applyBorder="1"/>
    <xf numFmtId="0" fontId="0" fillId="0" borderId="0" xfId="0" applyFont="1"/>
    <xf numFmtId="3" fontId="0" fillId="0" borderId="1" xfId="0" applyNumberFormat="1" applyFont="1" applyBorder="1"/>
    <xf numFmtId="3" fontId="0" fillId="0" borderId="3" xfId="0" applyNumberFormat="1" applyFont="1" applyBorder="1"/>
    <xf numFmtId="3" fontId="0" fillId="0" borderId="0" xfId="0" applyNumberFormat="1" applyFont="1" applyBorder="1"/>
    <xf numFmtId="3" fontId="0" fillId="0" borderId="2" xfId="0" applyNumberFormat="1" applyFont="1" applyBorder="1"/>
    <xf numFmtId="0" fontId="0" fillId="0" borderId="1" xfId="0" applyFont="1" applyBorder="1"/>
    <xf numFmtId="3" fontId="0" fillId="0" borderId="1" xfId="0" applyNumberFormat="1" applyFont="1" applyBorder="1" applyAlignment="1">
      <alignment horizontal="center"/>
    </xf>
    <xf numFmtId="0" fontId="0" fillId="0" borderId="0" xfId="0" applyFont="1" applyBorder="1"/>
    <xf numFmtId="10" fontId="0" fillId="0" borderId="0" xfId="0" applyNumberFormat="1" applyFont="1" applyBorder="1" applyAlignment="1">
      <alignment horizontal="right"/>
    </xf>
    <xf numFmtId="0" fontId="1" fillId="0" borderId="6" xfId="0" applyFont="1" applyBorder="1" applyAlignment="1">
      <alignment horizontal="left" wrapText="1"/>
    </xf>
    <xf numFmtId="3" fontId="1" fillId="0" borderId="0" xfId="0" applyNumberFormat="1" applyFont="1" applyBorder="1"/>
    <xf numFmtId="3" fontId="1" fillId="0" borderId="7" xfId="0" applyNumberFormat="1" applyFont="1" applyBorder="1" applyAlignment="1">
      <alignment horizontal="right" wrapText="1"/>
    </xf>
    <xf numFmtId="165" fontId="0" fillId="0" borderId="1" xfId="0" applyNumberFormat="1" applyFont="1" applyBorder="1"/>
    <xf numFmtId="10" fontId="0" fillId="0" borderId="1" xfId="0" applyNumberFormat="1" applyFont="1" applyBorder="1"/>
    <xf numFmtId="165" fontId="0" fillId="0" borderId="1" xfId="0" quotePrefix="1" applyNumberFormat="1" applyBorder="1" applyAlignment="1">
      <alignment horizontal="right"/>
    </xf>
    <xf numFmtId="165" fontId="1" fillId="0" borderId="1" xfId="0" applyNumberFormat="1" applyFont="1" applyBorder="1"/>
    <xf numFmtId="3" fontId="0" fillId="0" borderId="1" xfId="0" applyNumberFormat="1" applyBorder="1" applyAlignment="1">
      <alignment horizontal="right"/>
    </xf>
    <xf numFmtId="165" fontId="0" fillId="0" borderId="3" xfId="0" applyNumberFormat="1" applyFont="1" applyBorder="1"/>
    <xf numFmtId="165" fontId="1" fillId="0" borderId="5" xfId="0" applyNumberFormat="1" applyFont="1" applyBorder="1" applyAlignment="1">
      <alignment horizontal="right"/>
    </xf>
    <xf numFmtId="165" fontId="3" fillId="0" borderId="1" xfId="0" applyNumberFormat="1" applyFont="1" applyBorder="1" applyAlignment="1">
      <alignment horizontal="right" wrapText="1"/>
    </xf>
    <xf numFmtId="10" fontId="2" fillId="0" borderId="0" xfId="0" applyNumberFormat="1" applyFont="1" applyBorder="1" applyAlignment="1">
      <alignment horizontal="right" wrapText="1"/>
    </xf>
    <xf numFmtId="165" fontId="0" fillId="0" borderId="1" xfId="0" applyNumberFormat="1" applyFont="1" applyBorder="1" applyAlignment="1">
      <alignment horizontal="right"/>
    </xf>
    <xf numFmtId="165" fontId="0" fillId="0" borderId="1" xfId="0" applyNumberFormat="1" applyBorder="1"/>
    <xf numFmtId="165" fontId="0" fillId="0" borderId="1" xfId="0" applyNumberFormat="1" applyBorder="1" applyAlignment="1">
      <alignment horizontal="center"/>
    </xf>
    <xf numFmtId="165" fontId="0" fillId="0" borderId="1" xfId="0" applyNumberFormat="1" applyBorder="1" applyAlignment="1">
      <alignment horizontal="right"/>
    </xf>
    <xf numFmtId="165" fontId="1" fillId="0" borderId="7" xfId="0" applyNumberFormat="1" applyFont="1" applyBorder="1"/>
    <xf numFmtId="165" fontId="1" fillId="0" borderId="9" xfId="0" applyNumberFormat="1" applyFont="1" applyBorder="1" applyAlignment="1">
      <alignment horizontal="right" wrapText="1"/>
    </xf>
    <xf numFmtId="3" fontId="1" fillId="0" borderId="9" xfId="0" applyNumberFormat="1" applyFont="1" applyBorder="1" applyAlignment="1">
      <alignment horizontal="left" wrapText="1"/>
    </xf>
    <xf numFmtId="165" fontId="1" fillId="0" borderId="9" xfId="0" applyNumberFormat="1" applyFont="1" applyBorder="1"/>
    <xf numFmtId="0" fontId="0" fillId="0" borderId="1" xfId="0" applyBorder="1" applyAlignment="1">
      <alignment horizontal="right"/>
    </xf>
    <xf numFmtId="0" fontId="0" fillId="0" borderId="0" xfId="0" applyFill="1" applyAlignment="1">
      <alignment wrapText="1"/>
    </xf>
    <xf numFmtId="3" fontId="0" fillId="0" borderId="1" xfId="0" applyNumberFormat="1" applyFill="1" applyBorder="1"/>
    <xf numFmtId="3" fontId="0" fillId="0" borderId="1" xfId="0" applyNumberFormat="1" applyFont="1" applyFill="1" applyBorder="1" applyAlignment="1">
      <alignment horizontal="right"/>
    </xf>
    <xf numFmtId="166" fontId="0" fillId="0" borderId="1" xfId="0" applyNumberFormat="1" applyFont="1" applyBorder="1"/>
    <xf numFmtId="167" fontId="0" fillId="0" borderId="1" xfId="0" applyNumberFormat="1" applyBorder="1"/>
    <xf numFmtId="166" fontId="0" fillId="0" borderId="1" xfId="0" applyNumberFormat="1" applyFont="1" applyBorder="1" applyAlignment="1">
      <alignment horizontal="right"/>
    </xf>
    <xf numFmtId="167" fontId="1" fillId="0" borderId="1" xfId="0" applyNumberFormat="1" applyFont="1" applyBorder="1"/>
    <xf numFmtId="3" fontId="0" fillId="0" borderId="1" xfId="0" quotePrefix="1" applyNumberFormat="1" applyFont="1" applyBorder="1" applyAlignment="1">
      <alignment horizontal="right"/>
    </xf>
    <xf numFmtId="3" fontId="1" fillId="0" borderId="1" xfId="0" applyNumberFormat="1" applyFont="1" applyFill="1" applyBorder="1" applyAlignment="1">
      <alignment horizontal="right"/>
    </xf>
    <xf numFmtId="0" fontId="1" fillId="0" borderId="10" xfId="0" applyFont="1" applyFill="1" applyBorder="1" applyAlignment="1">
      <alignment wrapText="1"/>
    </xf>
    <xf numFmtId="3" fontId="1" fillId="0" borderId="11"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8" xfId="0" applyNumberFormat="1" applyFont="1" applyBorder="1"/>
    <xf numFmtId="0" fontId="1" fillId="0" borderId="0" xfId="0" applyFont="1" applyBorder="1" applyAlignment="1">
      <alignment horizontal="left" wrapText="1"/>
    </xf>
    <xf numFmtId="3" fontId="1" fillId="0" borderId="0" xfId="0" applyNumberFormat="1" applyFont="1" applyBorder="1" applyAlignment="1">
      <alignment horizontal="right" wrapText="1"/>
    </xf>
    <xf numFmtId="165" fontId="1" fillId="0" borderId="0" xfId="0" applyNumberFormat="1" applyFont="1" applyBorder="1"/>
    <xf numFmtId="3" fontId="1" fillId="0" borderId="0" xfId="0" applyNumberFormat="1" applyFont="1" applyBorder="1" applyAlignment="1">
      <alignment horizontal="left" wrapText="1"/>
    </xf>
    <xf numFmtId="0" fontId="0" fillId="0" borderId="0" xfId="0" applyAlignment="1">
      <alignment wrapText="1"/>
    </xf>
    <xf numFmtId="165" fontId="1" fillId="0" borderId="0" xfId="0" applyNumberFormat="1" applyFont="1" applyBorder="1" applyAlignment="1">
      <alignment horizontal="right" wrapText="1"/>
    </xf>
    <xf numFmtId="3" fontId="1" fillId="0" borderId="0" xfId="0" applyNumberFormat="1" applyFont="1" applyBorder="1" applyAlignment="1">
      <alignment horizontal="left"/>
    </xf>
    <xf numFmtId="165" fontId="1" fillId="0" borderId="0" xfId="0" applyNumberFormat="1" applyFont="1" applyBorder="1" applyAlignment="1">
      <alignment horizontal="left"/>
    </xf>
    <xf numFmtId="0" fontId="1" fillId="0" borderId="5" xfId="0" applyFont="1" applyBorder="1"/>
    <xf numFmtId="3" fontId="0" fillId="0" borderId="5" xfId="0" quotePrefix="1" applyNumberFormat="1" applyFont="1" applyBorder="1" applyAlignment="1">
      <alignment horizontal="right"/>
    </xf>
    <xf numFmtId="3" fontId="0" fillId="0" borderId="5" xfId="0" applyNumberFormat="1" applyFont="1" applyBorder="1"/>
    <xf numFmtId="165" fontId="0" fillId="0" borderId="5" xfId="0" applyNumberFormat="1" applyBorder="1"/>
    <xf numFmtId="3" fontId="0" fillId="0" borderId="5" xfId="0" applyNumberFormat="1" applyBorder="1"/>
    <xf numFmtId="165" fontId="0" fillId="0" borderId="5" xfId="0" applyNumberFormat="1" applyFont="1" applyBorder="1"/>
    <xf numFmtId="166" fontId="0" fillId="0" borderId="5" xfId="0" applyNumberFormat="1" applyFont="1" applyBorder="1"/>
    <xf numFmtId="0" fontId="5" fillId="0" borderId="13" xfId="0" applyFont="1" applyBorder="1"/>
    <xf numFmtId="0" fontId="1" fillId="0" borderId="13" xfId="0" applyFont="1" applyBorder="1" applyAlignment="1">
      <alignment wrapText="1"/>
    </xf>
    <xf numFmtId="0" fontId="1" fillId="0" borderId="13" xfId="0" applyFont="1" applyBorder="1"/>
    <xf numFmtId="3" fontId="0" fillId="0" borderId="5" xfId="0" applyNumberFormat="1" applyFont="1" applyFill="1" applyBorder="1" applyAlignment="1">
      <alignment horizontal="right"/>
    </xf>
    <xf numFmtId="167" fontId="0" fillId="0" borderId="5" xfId="0" applyNumberFormat="1" applyBorder="1"/>
    <xf numFmtId="0" fontId="5" fillId="0" borderId="13" xfId="0" applyFont="1" applyBorder="1" applyAlignment="1">
      <alignment wrapText="1"/>
    </xf>
    <xf numFmtId="3" fontId="0" fillId="0" borderId="14" xfId="0" applyNumberFormat="1" applyFont="1" applyBorder="1"/>
    <xf numFmtId="3" fontId="0" fillId="0" borderId="15" xfId="0" applyNumberFormat="1" applyFont="1" applyBorder="1"/>
    <xf numFmtId="0" fontId="0" fillId="0" borderId="5" xfId="0" applyFont="1" applyBorder="1"/>
    <xf numFmtId="165" fontId="0" fillId="0" borderId="15" xfId="0" applyNumberFormat="1" applyFont="1" applyBorder="1"/>
    <xf numFmtId="0" fontId="0" fillId="0" borderId="5" xfId="0" applyBorder="1"/>
    <xf numFmtId="0" fontId="1" fillId="0" borderId="14" xfId="0" applyFont="1" applyBorder="1"/>
    <xf numFmtId="3" fontId="0" fillId="0" borderId="5" xfId="0" applyNumberFormat="1" applyFont="1" applyBorder="1" applyAlignment="1">
      <alignment horizontal="right" wrapText="1"/>
    </xf>
    <xf numFmtId="3" fontId="0" fillId="0" borderId="5" xfId="0" applyNumberFormat="1" applyFont="1" applyBorder="1" applyAlignment="1">
      <alignment horizontal="right"/>
    </xf>
    <xf numFmtId="0" fontId="1" fillId="0" borderId="13" xfId="0" applyFont="1" applyFill="1" applyBorder="1" applyAlignment="1">
      <alignment wrapText="1"/>
    </xf>
    <xf numFmtId="0" fontId="1" fillId="0" borderId="16" xfId="0" applyFont="1" applyBorder="1"/>
    <xf numFmtId="3" fontId="0" fillId="0" borderId="16" xfId="0" applyNumberFormat="1" applyFont="1" applyBorder="1"/>
    <xf numFmtId="165" fontId="0" fillId="0" borderId="16" xfId="0" applyNumberFormat="1" applyBorder="1"/>
    <xf numFmtId="165" fontId="1" fillId="0" borderId="7" xfId="0" applyNumberFormat="1" applyFont="1" applyBorder="1" applyAlignment="1">
      <alignment horizontal="right" wrapText="1"/>
    </xf>
    <xf numFmtId="0" fontId="0" fillId="0" borderId="7" xfId="0" applyFont="1" applyBorder="1"/>
    <xf numFmtId="0" fontId="0" fillId="0" borderId="9" xfId="0" applyFont="1" applyBorder="1"/>
    <xf numFmtId="0" fontId="1" fillId="0" borderId="6" xfId="0" applyFont="1" applyBorder="1"/>
    <xf numFmtId="3" fontId="1" fillId="0" borderId="7" xfId="0" applyNumberFormat="1" applyFont="1" applyBorder="1"/>
    <xf numFmtId="0" fontId="0" fillId="0" borderId="7" xfId="0" applyBorder="1"/>
    <xf numFmtId="0" fontId="0" fillId="0" borderId="9" xfId="0" applyBorder="1"/>
    <xf numFmtId="3" fontId="1" fillId="0" borderId="9" xfId="0" applyNumberFormat="1" applyFont="1" applyBorder="1"/>
    <xf numFmtId="0" fontId="1" fillId="0" borderId="0" xfId="0" applyFont="1" applyAlignment="1">
      <alignment wrapText="1"/>
    </xf>
    <xf numFmtId="0" fontId="5" fillId="0" borderId="0" xfId="0" applyFont="1" applyAlignment="1">
      <alignment vertical="top"/>
    </xf>
    <xf numFmtId="0" fontId="5" fillId="0" borderId="0" xfId="0" applyFont="1" applyFill="1" applyAlignment="1">
      <alignment vertical="top"/>
    </xf>
    <xf numFmtId="0" fontId="1" fillId="0" borderId="6" xfId="0" applyFont="1" applyFill="1" applyBorder="1" applyAlignment="1">
      <alignment horizontal="left" wrapText="1"/>
    </xf>
    <xf numFmtId="0" fontId="1" fillId="2" borderId="13" xfId="0" applyFont="1" applyFill="1" applyBorder="1" applyAlignment="1">
      <alignment wrapText="1"/>
    </xf>
    <xf numFmtId="0" fontId="5" fillId="2" borderId="0" xfId="0" applyFont="1" applyFill="1" applyAlignment="1">
      <alignment vertical="top"/>
    </xf>
    <xf numFmtId="165" fontId="8" fillId="0" borderId="0" xfId="1" applyNumberFormat="1" applyFont="1" applyBorder="1"/>
    <xf numFmtId="168" fontId="0" fillId="0" borderId="0" xfId="1" applyNumberFormat="1" applyFont="1"/>
    <xf numFmtId="168" fontId="1" fillId="0" borderId="7" xfId="1" applyNumberFormat="1" applyFont="1" applyBorder="1" applyAlignment="1">
      <alignment horizontal="right" wrapText="1"/>
    </xf>
    <xf numFmtId="168" fontId="1" fillId="0" borderId="9" xfId="1" applyNumberFormat="1" applyFont="1" applyBorder="1"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169" fontId="1" fillId="0" borderId="1" xfId="0" applyNumberFormat="1" applyFont="1" applyBorder="1" applyAlignment="1">
      <alignment horizontal="left"/>
    </xf>
    <xf numFmtId="3" fontId="9" fillId="0" borderId="16" xfId="0" applyNumberFormat="1" applyFont="1" applyBorder="1"/>
    <xf numFmtId="165" fontId="9" fillId="0" borderId="16" xfId="1" applyNumberFormat="1" applyFont="1" applyBorder="1"/>
    <xf numFmtId="168" fontId="9" fillId="0" borderId="16" xfId="1" applyNumberFormat="1" applyFont="1" applyBorder="1" applyAlignment="1">
      <alignment horizontal="right"/>
    </xf>
    <xf numFmtId="3" fontId="9" fillId="0" borderId="1" xfId="0" applyNumberFormat="1" applyFont="1" applyBorder="1"/>
    <xf numFmtId="165" fontId="9" fillId="0" borderId="1" xfId="1" applyNumberFormat="1" applyFont="1" applyBorder="1"/>
    <xf numFmtId="168" fontId="9" fillId="0" borderId="1" xfId="1" applyNumberFormat="1" applyFont="1" applyBorder="1" applyAlignment="1">
      <alignment horizontal="right"/>
    </xf>
    <xf numFmtId="3" fontId="10" fillId="0" borderId="1" xfId="0" applyNumberFormat="1" applyFont="1" applyBorder="1"/>
    <xf numFmtId="165" fontId="10" fillId="0" borderId="1" xfId="1" applyNumberFormat="1" applyFont="1" applyBorder="1"/>
    <xf numFmtId="168" fontId="9" fillId="0" borderId="0" xfId="1" applyNumberFormat="1" applyFont="1" applyAlignment="1">
      <alignment horizontal="right"/>
    </xf>
    <xf numFmtId="0" fontId="9" fillId="0" borderId="0" xfId="0" applyFont="1"/>
    <xf numFmtId="165" fontId="9" fillId="0" borderId="0" xfId="1" applyNumberFormat="1" applyFont="1"/>
    <xf numFmtId="0" fontId="10" fillId="0" borderId="13" xfId="0" applyFont="1" applyBorder="1"/>
    <xf numFmtId="165" fontId="10" fillId="0" borderId="13" xfId="1" applyNumberFormat="1" applyFont="1" applyBorder="1" applyAlignment="1">
      <alignment wrapText="1"/>
    </xf>
    <xf numFmtId="168" fontId="10" fillId="0" borderId="13" xfId="1" applyNumberFormat="1" applyFont="1" applyBorder="1" applyAlignment="1">
      <alignment horizontal="right" wrapText="1"/>
    </xf>
    <xf numFmtId="3" fontId="9" fillId="0" borderId="5" xfId="0" applyNumberFormat="1" applyFont="1" applyBorder="1"/>
    <xf numFmtId="165" fontId="9" fillId="0" borderId="5" xfId="1" applyNumberFormat="1" applyFont="1" applyBorder="1"/>
    <xf numFmtId="168" fontId="9" fillId="0" borderId="5" xfId="1" applyNumberFormat="1" applyFont="1" applyBorder="1" applyAlignment="1">
      <alignment horizontal="right"/>
    </xf>
    <xf numFmtId="3" fontId="9" fillId="0" borderId="1" xfId="0" applyNumberFormat="1" applyFont="1" applyBorder="1" applyAlignment="1">
      <alignment horizontal="left"/>
    </xf>
    <xf numFmtId="165" fontId="9" fillId="0" borderId="1" xfId="1" applyNumberFormat="1" applyFont="1" applyBorder="1" applyAlignment="1">
      <alignment horizontal="left"/>
    </xf>
    <xf numFmtId="3" fontId="10" fillId="0" borderId="7" xfId="0" applyNumberFormat="1" applyFont="1" applyBorder="1" applyAlignment="1">
      <alignment horizontal="right"/>
    </xf>
    <xf numFmtId="165" fontId="10" fillId="0" borderId="7" xfId="1" applyNumberFormat="1" applyFont="1" applyBorder="1" applyAlignment="1">
      <alignment horizontal="right"/>
    </xf>
    <xf numFmtId="0" fontId="5" fillId="2" borderId="10" xfId="0" applyFont="1" applyFill="1" applyBorder="1" applyAlignment="1">
      <alignment vertical="top"/>
    </xf>
    <xf numFmtId="0" fontId="5" fillId="0" borderId="10" xfId="0" applyFont="1" applyBorder="1" applyAlignment="1">
      <alignment vertical="top"/>
    </xf>
    <xf numFmtId="0" fontId="1" fillId="0" borderId="10" xfId="0" applyFont="1" applyBorder="1"/>
    <xf numFmtId="0" fontId="1" fillId="2" borderId="7" xfId="0" applyFont="1" applyFill="1" applyBorder="1" applyAlignment="1">
      <alignment horizontal="left" wrapText="1"/>
    </xf>
    <xf numFmtId="165" fontId="1" fillId="0" borderId="5" xfId="0" applyNumberFormat="1" applyFont="1" applyBorder="1"/>
    <xf numFmtId="166" fontId="0" fillId="0" borderId="0" xfId="0" applyNumberFormat="1" applyFont="1"/>
    <xf numFmtId="167" fontId="0" fillId="0" borderId="0" xfId="0" applyNumberFormat="1" applyFont="1"/>
    <xf numFmtId="0" fontId="0" fillId="0" borderId="0" xfId="0"/>
    <xf numFmtId="0" fontId="5" fillId="0" borderId="13" xfId="0" applyFont="1" applyBorder="1"/>
    <xf numFmtId="0" fontId="1" fillId="2" borderId="13" xfId="0" applyFont="1" applyFill="1" applyBorder="1" applyAlignment="1">
      <alignment wrapText="1"/>
    </xf>
    <xf numFmtId="0" fontId="1" fillId="0" borderId="13" xfId="0" applyFont="1" applyBorder="1" applyAlignment="1">
      <alignment wrapText="1"/>
    </xf>
    <xf numFmtId="0" fontId="1" fillId="0" borderId="13" xfId="0" applyFont="1" applyBorder="1"/>
    <xf numFmtId="0" fontId="1" fillId="0" borderId="5" xfId="0" applyFont="1" applyBorder="1"/>
    <xf numFmtId="3" fontId="0" fillId="0" borderId="5" xfId="0" quotePrefix="1" applyNumberFormat="1" applyFont="1" applyBorder="1" applyAlignment="1">
      <alignment horizontal="right"/>
    </xf>
    <xf numFmtId="3" fontId="0" fillId="0" borderId="5" xfId="0" applyNumberFormat="1" applyFont="1" applyBorder="1"/>
    <xf numFmtId="165" fontId="0" fillId="0" borderId="5" xfId="0" applyNumberFormat="1" applyBorder="1"/>
    <xf numFmtId="3" fontId="0" fillId="0" borderId="5" xfId="0" applyNumberFormat="1" applyBorder="1"/>
    <xf numFmtId="165" fontId="0" fillId="0" borderId="5" xfId="0" applyNumberFormat="1" applyFont="1" applyBorder="1"/>
    <xf numFmtId="166" fontId="0" fillId="0" borderId="5" xfId="0" applyNumberFormat="1" applyFont="1" applyBorder="1"/>
    <xf numFmtId="0" fontId="1" fillId="0" borderId="1" xfId="0" applyFont="1" applyFill="1" applyBorder="1"/>
    <xf numFmtId="3" fontId="0" fillId="0" borderId="1" xfId="0" quotePrefix="1" applyNumberFormat="1" applyFont="1" applyBorder="1" applyAlignment="1">
      <alignment horizontal="right"/>
    </xf>
    <xf numFmtId="3" fontId="0" fillId="0" borderId="1" xfId="0" applyNumberFormat="1" applyFont="1" applyBorder="1"/>
    <xf numFmtId="3" fontId="0" fillId="0" borderId="1" xfId="0" applyNumberFormat="1" applyBorder="1"/>
    <xf numFmtId="165" fontId="0" fillId="0" borderId="1" xfId="0" applyNumberFormat="1" applyFont="1" applyBorder="1"/>
    <xf numFmtId="166" fontId="0" fillId="0" borderId="1" xfId="0" applyNumberFormat="1" applyFont="1" applyBorder="1"/>
    <xf numFmtId="0" fontId="1" fillId="0" borderId="1" xfId="0" applyFont="1" applyBorder="1"/>
    <xf numFmtId="3" fontId="1" fillId="0" borderId="1" xfId="0" applyNumberFormat="1" applyFont="1" applyFill="1" applyBorder="1" applyAlignment="1">
      <alignment horizontal="right"/>
    </xf>
    <xf numFmtId="165" fontId="1" fillId="0" borderId="5" xfId="0" applyNumberFormat="1" applyFont="1" applyFill="1" applyBorder="1"/>
    <xf numFmtId="3" fontId="1" fillId="0" borderId="1" xfId="0" applyNumberFormat="1" applyFont="1" applyBorder="1"/>
    <xf numFmtId="0" fontId="0" fillId="0" borderId="0" xfId="0" applyFont="1"/>
    <xf numFmtId="0" fontId="1" fillId="0" borderId="10" xfId="0" applyFont="1" applyBorder="1"/>
    <xf numFmtId="0" fontId="5" fillId="0" borderId="13" xfId="0" applyFont="1" applyBorder="1" applyAlignment="1">
      <alignment wrapText="1"/>
    </xf>
    <xf numFmtId="167" fontId="0" fillId="0" borderId="5" xfId="0" applyNumberFormat="1" applyBorder="1"/>
    <xf numFmtId="0" fontId="1" fillId="2" borderId="1" xfId="0" applyFont="1" applyFill="1" applyBorder="1"/>
    <xf numFmtId="167" fontId="0" fillId="0" borderId="1" xfId="0" applyNumberFormat="1" applyBorder="1"/>
    <xf numFmtId="165" fontId="1" fillId="0" borderId="5" xfId="0" applyNumberFormat="1" applyFont="1" applyBorder="1"/>
    <xf numFmtId="165" fontId="1" fillId="0" borderId="1" xfId="0" applyNumberFormat="1" applyFont="1" applyBorder="1"/>
    <xf numFmtId="3" fontId="0" fillId="0" borderId="5" xfId="0" applyNumberFormat="1" applyFont="1" applyFill="1" applyBorder="1" applyAlignment="1">
      <alignment horizontal="right"/>
    </xf>
    <xf numFmtId="3" fontId="0" fillId="0" borderId="1" xfId="0" applyNumberFormat="1" applyFont="1" applyFill="1" applyBorder="1" applyAlignment="1">
      <alignment horizontal="right"/>
    </xf>
    <xf numFmtId="166" fontId="0" fillId="0" borderId="0" xfId="0" applyNumberFormat="1" applyFont="1" applyBorder="1"/>
    <xf numFmtId="165" fontId="0" fillId="0" borderId="1" xfId="0" applyNumberFormat="1" applyBorder="1"/>
    <xf numFmtId="3" fontId="0" fillId="0" borderId="1" xfId="0" applyNumberFormat="1" applyBorder="1" applyAlignment="1">
      <alignment horizontal="right"/>
    </xf>
    <xf numFmtId="166" fontId="0" fillId="0" borderId="1" xfId="0" applyNumberFormat="1" applyFont="1" applyBorder="1" applyAlignment="1">
      <alignment horizontal="right"/>
    </xf>
    <xf numFmtId="3" fontId="1" fillId="0" borderId="0" xfId="0" applyNumberFormat="1" applyFont="1" applyBorder="1"/>
    <xf numFmtId="3" fontId="0" fillId="0" borderId="0" xfId="0" applyNumberFormat="1" applyBorder="1"/>
    <xf numFmtId="0" fontId="1" fillId="2" borderId="7" xfId="0" applyFont="1" applyFill="1" applyBorder="1" applyAlignment="1">
      <alignment horizontal="left" wrapText="1"/>
    </xf>
    <xf numFmtId="3" fontId="1" fillId="0" borderId="7" xfId="0" applyNumberFormat="1" applyFont="1" applyBorder="1" applyAlignment="1">
      <alignment horizontal="right" wrapText="1"/>
    </xf>
    <xf numFmtId="3" fontId="1" fillId="0" borderId="7" xfId="0" applyNumberFormat="1" applyFont="1" applyFill="1" applyBorder="1" applyAlignment="1">
      <alignment horizontal="right" wrapText="1"/>
    </xf>
    <xf numFmtId="165" fontId="1" fillId="0" borderId="7" xfId="0" applyNumberFormat="1" applyFont="1" applyFill="1" applyBorder="1"/>
    <xf numFmtId="3" fontId="1" fillId="0" borderId="11" xfId="0" applyNumberFormat="1" applyFont="1" applyBorder="1" applyAlignment="1">
      <alignment horizontal="right" wrapText="1"/>
    </xf>
    <xf numFmtId="165" fontId="1" fillId="0" borderId="8" xfId="0" applyNumberFormat="1" applyFont="1" applyBorder="1"/>
    <xf numFmtId="3" fontId="1" fillId="0" borderId="12" xfId="0" applyNumberFormat="1" applyFont="1" applyBorder="1" applyAlignment="1">
      <alignment horizontal="right" wrapText="1"/>
    </xf>
    <xf numFmtId="3" fontId="1" fillId="0" borderId="9" xfId="0" applyNumberFormat="1" applyFont="1" applyBorder="1" applyAlignment="1">
      <alignment horizontal="left" wrapText="1"/>
    </xf>
    <xf numFmtId="0" fontId="1" fillId="0" borderId="0" xfId="0" applyFont="1" applyBorder="1" applyAlignment="1">
      <alignment horizontal="left" wrapText="1"/>
    </xf>
    <xf numFmtId="3" fontId="1" fillId="0" borderId="0" xfId="0" applyNumberFormat="1" applyFont="1" applyBorder="1" applyAlignment="1">
      <alignment horizontal="right" wrapText="1"/>
    </xf>
    <xf numFmtId="165" fontId="1" fillId="0" borderId="0" xfId="0" applyNumberFormat="1" applyFont="1" applyBorder="1"/>
    <xf numFmtId="3" fontId="1" fillId="0" borderId="0" xfId="0" applyNumberFormat="1" applyFont="1" applyBorder="1" applyAlignment="1">
      <alignment horizontal="left" wrapText="1"/>
    </xf>
    <xf numFmtId="0" fontId="2" fillId="0" borderId="0" xfId="0" applyFont="1"/>
    <xf numFmtId="3" fontId="1" fillId="2" borderId="1" xfId="0" applyNumberFormat="1" applyFont="1" applyFill="1" applyBorder="1" applyAlignment="1">
      <alignment horizontal="right"/>
    </xf>
    <xf numFmtId="3" fontId="9" fillId="2" borderId="5" xfId="0" applyNumberFormat="1" applyFont="1" applyFill="1" applyBorder="1" applyAlignment="1">
      <alignment horizontal="right"/>
    </xf>
    <xf numFmtId="3" fontId="0" fillId="2" borderId="1" xfId="0" applyNumberFormat="1" applyFont="1" applyFill="1" applyBorder="1" applyAlignment="1">
      <alignment horizontal="right"/>
    </xf>
    <xf numFmtId="0" fontId="0" fillId="0" borderId="0" xfId="0"/>
    <xf numFmtId="0" fontId="5" fillId="0" borderId="13" xfId="0" applyFont="1" applyBorder="1"/>
    <xf numFmtId="0" fontId="1" fillId="2" borderId="13" xfId="0" applyFont="1" applyFill="1" applyBorder="1" applyAlignment="1">
      <alignment wrapText="1"/>
    </xf>
    <xf numFmtId="0" fontId="1" fillId="0" borderId="13" xfId="0" applyFont="1" applyBorder="1" applyAlignment="1">
      <alignment wrapText="1"/>
    </xf>
    <xf numFmtId="0" fontId="1" fillId="0" borderId="13" xfId="0" applyFont="1" applyBorder="1"/>
    <xf numFmtId="0" fontId="1" fillId="0" borderId="5" xfId="0" applyFont="1" applyBorder="1"/>
    <xf numFmtId="3" fontId="0" fillId="0" borderId="5" xfId="0" quotePrefix="1" applyNumberFormat="1" applyFont="1" applyBorder="1" applyAlignment="1">
      <alignment horizontal="right"/>
    </xf>
    <xf numFmtId="3" fontId="0" fillId="0" borderId="5" xfId="0" applyNumberFormat="1" applyFont="1" applyBorder="1"/>
    <xf numFmtId="165" fontId="0" fillId="0" borderId="5" xfId="0" applyNumberFormat="1" applyBorder="1"/>
    <xf numFmtId="3" fontId="0" fillId="0" borderId="5" xfId="0" applyNumberFormat="1" applyBorder="1"/>
    <xf numFmtId="165" fontId="0" fillId="0" borderId="5" xfId="0" applyNumberFormat="1" applyFont="1" applyBorder="1"/>
    <xf numFmtId="166" fontId="0" fillId="0" borderId="5" xfId="0" applyNumberFormat="1" applyFont="1" applyBorder="1"/>
    <xf numFmtId="3" fontId="0" fillId="0" borderId="1" xfId="0" quotePrefix="1" applyNumberFormat="1" applyFont="1" applyBorder="1" applyAlignment="1">
      <alignment horizontal="right"/>
    </xf>
    <xf numFmtId="3" fontId="0" fillId="0" borderId="1" xfId="0" applyNumberFormat="1" applyFont="1" applyBorder="1"/>
    <xf numFmtId="3" fontId="0" fillId="0" borderId="1" xfId="0" applyNumberFormat="1" applyBorder="1"/>
    <xf numFmtId="165" fontId="0" fillId="0" borderId="1" xfId="0" applyNumberFormat="1" applyFont="1" applyBorder="1"/>
    <xf numFmtId="166" fontId="0" fillId="0" borderId="1" xfId="0" applyNumberFormat="1" applyFont="1" applyBorder="1"/>
    <xf numFmtId="0" fontId="1" fillId="0" borderId="1" xfId="0" applyFont="1" applyBorder="1"/>
    <xf numFmtId="3" fontId="1" fillId="0" borderId="1" xfId="0" applyNumberFormat="1" applyFont="1" applyFill="1" applyBorder="1" applyAlignment="1">
      <alignment horizontal="right"/>
    </xf>
    <xf numFmtId="165" fontId="1" fillId="0" borderId="5" xfId="0" applyNumberFormat="1" applyFont="1" applyFill="1" applyBorder="1"/>
    <xf numFmtId="3" fontId="1" fillId="0" borderId="1" xfId="0" applyNumberFormat="1" applyFont="1" applyBorder="1"/>
    <xf numFmtId="0" fontId="0" fillId="0" borderId="0" xfId="0" applyFont="1"/>
    <xf numFmtId="0" fontId="1" fillId="0" borderId="10" xfId="0" applyFont="1" applyBorder="1"/>
    <xf numFmtId="0" fontId="5" fillId="0" borderId="13" xfId="0" applyFont="1" applyBorder="1" applyAlignment="1">
      <alignment wrapText="1"/>
    </xf>
    <xf numFmtId="167" fontId="0" fillId="0" borderId="5" xfId="0" applyNumberFormat="1" applyBorder="1"/>
    <xf numFmtId="167" fontId="0" fillId="0" borderId="1" xfId="0" applyNumberFormat="1" applyBorder="1"/>
    <xf numFmtId="165" fontId="1" fillId="0" borderId="5" xfId="0" applyNumberFormat="1" applyFont="1" applyBorder="1"/>
    <xf numFmtId="165" fontId="1" fillId="0" borderId="1" xfId="0" applyNumberFormat="1" applyFont="1" applyBorder="1"/>
    <xf numFmtId="3" fontId="0" fillId="0" borderId="5" xfId="0" applyNumberFormat="1" applyFont="1" applyFill="1" applyBorder="1" applyAlignment="1">
      <alignment horizontal="right"/>
    </xf>
    <xf numFmtId="3" fontId="0" fillId="0" borderId="1" xfId="0" applyNumberFormat="1" applyFont="1" applyFill="1" applyBorder="1" applyAlignment="1">
      <alignment horizontal="right"/>
    </xf>
    <xf numFmtId="165" fontId="0" fillId="0" borderId="1" xfId="0" applyNumberFormat="1" applyBorder="1"/>
    <xf numFmtId="3" fontId="0" fillId="0" borderId="1" xfId="0" applyNumberFormat="1" applyBorder="1" applyAlignment="1">
      <alignment horizontal="right"/>
    </xf>
    <xf numFmtId="3" fontId="1" fillId="0" borderId="0" xfId="0" applyNumberFormat="1" applyFont="1" applyBorder="1"/>
    <xf numFmtId="3" fontId="0" fillId="0" borderId="0" xfId="0" applyNumberFormat="1" applyBorder="1"/>
    <xf numFmtId="0" fontId="1" fillId="2" borderId="7" xfId="0" applyFont="1" applyFill="1" applyBorder="1" applyAlignment="1">
      <alignment horizontal="left" wrapText="1"/>
    </xf>
    <xf numFmtId="3" fontId="1" fillId="0" borderId="7" xfId="0" applyNumberFormat="1" applyFont="1" applyBorder="1" applyAlignment="1">
      <alignment horizontal="right" wrapText="1"/>
    </xf>
    <xf numFmtId="3" fontId="1" fillId="0" borderId="7" xfId="0" applyNumberFormat="1" applyFont="1" applyFill="1" applyBorder="1" applyAlignment="1">
      <alignment horizontal="right" wrapText="1"/>
    </xf>
    <xf numFmtId="165" fontId="1" fillId="0" borderId="7" xfId="0" applyNumberFormat="1" applyFont="1" applyFill="1" applyBorder="1"/>
    <xf numFmtId="3" fontId="1" fillId="0" borderId="11" xfId="0" applyNumberFormat="1" applyFont="1" applyBorder="1" applyAlignment="1">
      <alignment horizontal="right" wrapText="1"/>
    </xf>
    <xf numFmtId="165" fontId="1" fillId="0" borderId="8" xfId="0" applyNumberFormat="1" applyFont="1" applyBorder="1"/>
    <xf numFmtId="3" fontId="1" fillId="0" borderId="12" xfId="0" applyNumberFormat="1" applyFont="1" applyBorder="1" applyAlignment="1">
      <alignment horizontal="right" wrapText="1"/>
    </xf>
    <xf numFmtId="3" fontId="1" fillId="0" borderId="9" xfId="0" applyNumberFormat="1" applyFont="1" applyBorder="1" applyAlignment="1">
      <alignment horizontal="left" wrapText="1"/>
    </xf>
    <xf numFmtId="0" fontId="1" fillId="0" borderId="0" xfId="0" applyFont="1" applyBorder="1" applyAlignment="1">
      <alignment horizontal="left" wrapText="1"/>
    </xf>
    <xf numFmtId="3" fontId="1" fillId="0" borderId="0" xfId="0" applyNumberFormat="1" applyFont="1" applyBorder="1" applyAlignment="1">
      <alignment horizontal="right" wrapText="1"/>
    </xf>
    <xf numFmtId="165" fontId="1" fillId="0" borderId="0" xfId="0" applyNumberFormat="1" applyFont="1" applyBorder="1"/>
    <xf numFmtId="3" fontId="1" fillId="0" borderId="0" xfId="0" applyNumberFormat="1" applyFont="1" applyBorder="1" applyAlignment="1">
      <alignment horizontal="left" wrapText="1"/>
    </xf>
    <xf numFmtId="3" fontId="1" fillId="2" borderId="1" xfId="0" applyNumberFormat="1" applyFont="1" applyFill="1" applyBorder="1" applyAlignment="1">
      <alignment horizontal="right"/>
    </xf>
    <xf numFmtId="0" fontId="5" fillId="2" borderId="10" xfId="0" applyFont="1" applyFill="1" applyBorder="1" applyAlignment="1">
      <alignment vertical="top"/>
    </xf>
    <xf numFmtId="0" fontId="5" fillId="2" borderId="0" xfId="0" applyFont="1" applyFill="1" applyAlignment="1">
      <alignment vertical="top"/>
    </xf>
    <xf numFmtId="3" fontId="9" fillId="2" borderId="5" xfId="0" quotePrefix="1" applyNumberFormat="1" applyFont="1" applyFill="1" applyBorder="1" applyAlignment="1">
      <alignment horizontal="right"/>
    </xf>
    <xf numFmtId="3" fontId="9" fillId="2" borderId="1" xfId="0" quotePrefix="1" applyNumberFormat="1" applyFont="1" applyFill="1" applyBorder="1" applyAlignment="1">
      <alignment horizontal="right"/>
    </xf>
    <xf numFmtId="49" fontId="4" fillId="0" borderId="13" xfId="0" applyNumberFormat="1" applyFont="1" applyBorder="1"/>
    <xf numFmtId="3" fontId="0" fillId="0" borderId="5" xfId="0" applyNumberFormat="1" applyFill="1" applyBorder="1"/>
    <xf numFmtId="168" fontId="0" fillId="0" borderId="5" xfId="0" applyNumberFormat="1" applyFont="1" applyFill="1" applyBorder="1"/>
    <xf numFmtId="3" fontId="0" fillId="0" borderId="1" xfId="0" applyNumberFormat="1" applyFill="1" applyBorder="1"/>
    <xf numFmtId="168" fontId="0" fillId="0" borderId="1" xfId="0" applyNumberFormat="1" applyFont="1" applyFill="1" applyBorder="1"/>
    <xf numFmtId="3" fontId="1" fillId="2" borderId="1" xfId="0" applyNumberFormat="1" applyFont="1" applyFill="1" applyBorder="1"/>
    <xf numFmtId="3" fontId="10" fillId="2" borderId="1" xfId="0" applyNumberFormat="1" applyFont="1" applyFill="1" applyBorder="1"/>
    <xf numFmtId="0" fontId="3" fillId="0" borderId="0" xfId="0" applyFont="1" applyAlignment="1">
      <alignment horizontal="left" wrapText="1"/>
    </xf>
    <xf numFmtId="0" fontId="0" fillId="0" borderId="0" xfId="0" applyFont="1" applyAlignment="1">
      <alignment horizontal="left" wrapText="1"/>
    </xf>
    <xf numFmtId="0" fontId="5" fillId="2" borderId="10" xfId="0" applyFont="1" applyFill="1" applyBorder="1" applyAlignment="1">
      <alignment horizontal="center" vertical="top"/>
    </xf>
    <xf numFmtId="0" fontId="0" fillId="0" borderId="0" xfId="0" applyAlignment="1">
      <alignment horizontal="center" vertical="top"/>
    </xf>
    <xf numFmtId="0" fontId="11" fillId="0" borderId="14" xfId="0" applyFont="1" applyBorder="1" applyAlignment="1">
      <alignment horizontal="center" vertical="top"/>
    </xf>
    <xf numFmtId="0" fontId="0" fillId="0" borderId="17" xfId="0" applyFont="1" applyBorder="1" applyAlignment="1">
      <alignment horizontal="center" vertical="top"/>
    </xf>
    <xf numFmtId="0" fontId="3" fillId="0" borderId="0" xfId="0" applyFont="1" applyFill="1" applyAlignment="1">
      <alignment horizontal="left" wrapText="1"/>
    </xf>
    <xf numFmtId="0" fontId="0" fillId="0" borderId="0" xfId="0" applyFont="1" applyFill="1" applyAlignment="1">
      <alignment horizontal="left" wrapText="1"/>
    </xf>
    <xf numFmtId="0" fontId="0" fillId="2" borderId="17" xfId="0" applyFont="1" applyFill="1" applyBorder="1" applyAlignment="1">
      <alignment horizontal="center" vertical="top"/>
    </xf>
    <xf numFmtId="0" fontId="0" fillId="0" borderId="17" xfId="0" applyFont="1" applyFill="1" applyBorder="1" applyAlignment="1">
      <alignment horizontal="center" vertical="top"/>
    </xf>
    <xf numFmtId="0" fontId="5" fillId="0" borderId="0" xfId="0" applyFont="1" applyAlignment="1">
      <alignment horizontal="center" vertical="top"/>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DB648-C0A8-42F3-A3F9-3B9227066FDA}">
  <dimension ref="A1:I38"/>
  <sheetViews>
    <sheetView tabSelected="1" workbookViewId="0">
      <selection activeCell="A34" sqref="A34:I34"/>
    </sheetView>
  </sheetViews>
  <sheetFormatPr defaultRowHeight="15" x14ac:dyDescent="0.25"/>
  <cols>
    <col min="1" max="1" width="22.140625" customWidth="1"/>
    <col min="2" max="2" width="15.42578125" customWidth="1"/>
    <col min="3" max="3" width="15.85546875" customWidth="1"/>
    <col min="4" max="4" width="14.85546875" customWidth="1"/>
    <col min="5" max="5" width="15.140625" customWidth="1"/>
    <col min="6" max="6" width="14" customWidth="1"/>
    <col min="7" max="7" width="16.5703125" customWidth="1"/>
  </cols>
  <sheetData>
    <row r="1" spans="1:9" ht="15.75" x14ac:dyDescent="0.25">
      <c r="A1" s="255" t="s">
        <v>67</v>
      </c>
      <c r="B1" s="256"/>
      <c r="C1" s="256"/>
      <c r="D1" s="256"/>
      <c r="E1" s="256"/>
      <c r="F1" s="256"/>
      <c r="G1" s="256"/>
      <c r="H1" s="256"/>
      <c r="I1" s="256"/>
    </row>
    <row r="2" spans="1:9" ht="15.75" x14ac:dyDescent="0.25">
      <c r="A2" s="257" t="s">
        <v>68</v>
      </c>
      <c r="B2" s="258"/>
      <c r="C2" s="258"/>
      <c r="D2" s="258"/>
      <c r="E2" s="258"/>
      <c r="F2" s="258"/>
      <c r="G2" s="258"/>
      <c r="H2" s="258"/>
      <c r="I2" s="258"/>
    </row>
    <row r="3" spans="1:9" ht="123" thickBot="1" x14ac:dyDescent="0.3">
      <c r="A3" s="142"/>
      <c r="B3" s="143" t="s">
        <v>69</v>
      </c>
      <c r="C3" s="144" t="s">
        <v>50</v>
      </c>
      <c r="D3" s="145" t="s">
        <v>51</v>
      </c>
      <c r="E3" s="144" t="s">
        <v>52</v>
      </c>
      <c r="F3" s="145" t="s">
        <v>53</v>
      </c>
      <c r="G3" s="144" t="s">
        <v>39</v>
      </c>
      <c r="H3" s="144" t="s">
        <v>14</v>
      </c>
      <c r="I3" s="144" t="s">
        <v>15</v>
      </c>
    </row>
    <row r="4" spans="1:9" ht="16.5" thickBot="1" x14ac:dyDescent="0.3">
      <c r="A4" s="142" t="s">
        <v>41</v>
      </c>
      <c r="B4" s="144"/>
      <c r="C4" s="144"/>
      <c r="D4" s="145"/>
      <c r="E4" s="144"/>
      <c r="F4" s="145"/>
      <c r="G4" s="144"/>
      <c r="H4" s="144"/>
      <c r="I4" s="144"/>
    </row>
    <row r="5" spans="1:9" x14ac:dyDescent="0.25">
      <c r="A5" s="146" t="s">
        <v>1</v>
      </c>
      <c r="B5" s="147">
        <v>3540644</v>
      </c>
      <c r="C5" s="148">
        <v>564137</v>
      </c>
      <c r="D5" s="148">
        <v>53110</v>
      </c>
      <c r="E5" s="149">
        <v>0.15933174868752689</v>
      </c>
      <c r="F5" s="150"/>
      <c r="G5" s="151"/>
      <c r="H5" s="152"/>
      <c r="I5" s="152"/>
    </row>
    <row r="6" spans="1:9" x14ac:dyDescent="0.25">
      <c r="A6" s="153" t="s">
        <v>0</v>
      </c>
      <c r="B6" s="154">
        <v>9437361</v>
      </c>
      <c r="C6" s="155">
        <v>1408964</v>
      </c>
      <c r="D6" s="155">
        <v>141560</v>
      </c>
      <c r="E6" s="149">
        <v>0.14929639758402799</v>
      </c>
      <c r="F6" s="156"/>
      <c r="G6" s="157"/>
      <c r="H6" s="158"/>
      <c r="I6" s="158"/>
    </row>
    <row r="7" spans="1:9" x14ac:dyDescent="0.25">
      <c r="A7" s="159" t="s">
        <v>3</v>
      </c>
      <c r="B7" s="154">
        <v>883845</v>
      </c>
      <c r="C7" s="155">
        <v>129030</v>
      </c>
      <c r="D7" s="155">
        <v>13258</v>
      </c>
      <c r="E7" s="149">
        <v>0.14598713575344094</v>
      </c>
      <c r="F7" s="156"/>
      <c r="G7" s="157"/>
      <c r="H7" s="158"/>
      <c r="I7" s="158"/>
    </row>
    <row r="8" spans="1:9" x14ac:dyDescent="0.25">
      <c r="A8" s="159" t="s">
        <v>4</v>
      </c>
      <c r="B8" s="154">
        <v>160300</v>
      </c>
      <c r="C8" s="155">
        <v>24045</v>
      </c>
      <c r="D8" s="155">
        <v>2405</v>
      </c>
      <c r="E8" s="149">
        <v>0.15</v>
      </c>
      <c r="F8" s="156"/>
      <c r="G8" s="157"/>
      <c r="H8" s="158"/>
      <c r="I8" s="158"/>
    </row>
    <row r="9" spans="1:9" x14ac:dyDescent="0.25">
      <c r="A9" s="159" t="s">
        <v>16</v>
      </c>
      <c r="B9" s="160">
        <v>14022150</v>
      </c>
      <c r="C9" s="160">
        <v>2126176</v>
      </c>
      <c r="D9" s="192">
        <v>210333</v>
      </c>
      <c r="E9" s="161">
        <v>0.15162981425815586</v>
      </c>
      <c r="F9" s="162"/>
      <c r="G9" s="157"/>
      <c r="H9" s="163"/>
      <c r="I9" s="163"/>
    </row>
    <row r="10" spans="1:9" x14ac:dyDescent="0.25">
      <c r="A10" s="164"/>
      <c r="B10" s="141"/>
      <c r="C10" s="141"/>
      <c r="D10" s="141"/>
      <c r="E10" s="141"/>
      <c r="F10" s="141"/>
      <c r="G10" s="141"/>
      <c r="H10" s="141"/>
      <c r="I10" s="141"/>
    </row>
    <row r="11" spans="1:9" ht="34.5" thickBot="1" x14ac:dyDescent="0.3">
      <c r="A11" s="165" t="s">
        <v>70</v>
      </c>
      <c r="B11" s="144"/>
      <c r="C11" s="144"/>
      <c r="D11" s="145"/>
      <c r="E11" s="144"/>
      <c r="F11" s="145"/>
      <c r="G11" s="144"/>
      <c r="H11" s="144"/>
      <c r="I11" s="144"/>
    </row>
    <row r="12" spans="1:9" x14ac:dyDescent="0.25">
      <c r="A12" s="146" t="s">
        <v>1</v>
      </c>
      <c r="B12" s="147">
        <v>4987200</v>
      </c>
      <c r="C12" s="148">
        <v>874900</v>
      </c>
      <c r="D12" s="148">
        <v>0</v>
      </c>
      <c r="E12" s="149">
        <v>0.17542909849213989</v>
      </c>
      <c r="F12" s="150"/>
      <c r="G12" s="151"/>
      <c r="H12" s="166"/>
      <c r="I12" s="166"/>
    </row>
    <row r="13" spans="1:9" x14ac:dyDescent="0.25">
      <c r="A13" s="167" t="s">
        <v>0</v>
      </c>
      <c r="B13" s="154">
        <v>14553200</v>
      </c>
      <c r="C13" s="155">
        <v>1696550</v>
      </c>
      <c r="D13" s="155">
        <v>0</v>
      </c>
      <c r="E13" s="149">
        <v>0.11657573592062227</v>
      </c>
      <c r="F13" s="156"/>
      <c r="G13" s="157"/>
      <c r="H13" s="168"/>
      <c r="I13" s="168"/>
    </row>
    <row r="14" spans="1:9" x14ac:dyDescent="0.25">
      <c r="A14" s="159" t="s">
        <v>4</v>
      </c>
      <c r="B14" s="154">
        <v>2746700</v>
      </c>
      <c r="C14" s="155">
        <v>253700</v>
      </c>
      <c r="D14" s="155">
        <v>0</v>
      </c>
      <c r="E14" s="149">
        <v>9.2365383915243751E-2</v>
      </c>
      <c r="F14" s="156"/>
      <c r="G14" s="157"/>
      <c r="H14" s="168"/>
      <c r="I14" s="168"/>
    </row>
    <row r="15" spans="1:9" x14ac:dyDescent="0.25">
      <c r="A15" s="159" t="s">
        <v>16</v>
      </c>
      <c r="B15" s="162">
        <v>22287100</v>
      </c>
      <c r="C15" s="162">
        <v>2825150</v>
      </c>
      <c r="D15" s="162">
        <v>0</v>
      </c>
      <c r="E15" s="169">
        <v>0.1267616693064598</v>
      </c>
      <c r="F15" s="162"/>
      <c r="G15" s="170"/>
      <c r="H15" s="163"/>
      <c r="I15" s="163"/>
    </row>
    <row r="16" spans="1:9" x14ac:dyDescent="0.25">
      <c r="A16" s="164"/>
      <c r="B16" s="141"/>
      <c r="C16" s="141"/>
      <c r="D16" s="141"/>
      <c r="E16" s="141"/>
      <c r="F16" s="141"/>
      <c r="G16" s="141"/>
      <c r="H16" s="141"/>
      <c r="I16" s="141"/>
    </row>
    <row r="17" spans="1:9" ht="16.5" thickBot="1" x14ac:dyDescent="0.3">
      <c r="A17" s="142" t="s">
        <v>36</v>
      </c>
      <c r="B17" s="144"/>
      <c r="C17" s="144"/>
      <c r="D17" s="145"/>
      <c r="E17" s="144"/>
      <c r="F17" s="145"/>
      <c r="G17" s="144"/>
      <c r="H17" s="144"/>
      <c r="I17" s="144"/>
    </row>
    <row r="18" spans="1:9" x14ac:dyDescent="0.25">
      <c r="A18" s="146" t="s">
        <v>1</v>
      </c>
      <c r="B18" s="193">
        <v>1552679</v>
      </c>
      <c r="C18" s="171">
        <v>269800</v>
      </c>
      <c r="D18" s="171">
        <v>7700</v>
      </c>
      <c r="E18" s="149">
        <v>0.17376418435491173</v>
      </c>
      <c r="F18" s="150"/>
      <c r="G18" s="151"/>
      <c r="H18" s="152"/>
      <c r="I18" s="152"/>
    </row>
    <row r="19" spans="1:9" x14ac:dyDescent="0.25">
      <c r="A19" s="159" t="s">
        <v>3</v>
      </c>
      <c r="B19" s="172">
        <v>1085193</v>
      </c>
      <c r="C19" s="194">
        <v>170400</v>
      </c>
      <c r="D19" s="172">
        <v>6800</v>
      </c>
      <c r="E19" s="149">
        <v>0.15702276000674534</v>
      </c>
      <c r="F19" s="156"/>
      <c r="G19" s="157"/>
      <c r="H19" s="158"/>
      <c r="I19" s="158"/>
    </row>
    <row r="20" spans="1:9" x14ac:dyDescent="0.25">
      <c r="A20" s="159" t="s">
        <v>10</v>
      </c>
      <c r="B20" s="172">
        <v>570021</v>
      </c>
      <c r="C20" s="172">
        <v>57500</v>
      </c>
      <c r="D20" s="172">
        <v>2800</v>
      </c>
      <c r="E20" s="149">
        <v>0.1008734765912133</v>
      </c>
      <c r="F20" s="156"/>
      <c r="G20" s="157"/>
      <c r="H20" s="158"/>
      <c r="I20" s="158"/>
    </row>
    <row r="21" spans="1:9" x14ac:dyDescent="0.25">
      <c r="A21" s="159" t="s">
        <v>71</v>
      </c>
      <c r="B21" s="172">
        <v>61826</v>
      </c>
      <c r="C21" s="172">
        <v>7400</v>
      </c>
      <c r="D21" s="172">
        <v>300</v>
      </c>
      <c r="E21" s="149">
        <v>0.11969074499401547</v>
      </c>
      <c r="F21" s="156"/>
      <c r="G21" s="157"/>
      <c r="H21" s="173"/>
      <c r="I21" s="173"/>
    </row>
    <row r="22" spans="1:9" x14ac:dyDescent="0.25">
      <c r="A22" s="167" t="s">
        <v>72</v>
      </c>
      <c r="B22" s="172">
        <v>87043</v>
      </c>
      <c r="C22" s="172">
        <v>8700</v>
      </c>
      <c r="D22" s="172">
        <v>400</v>
      </c>
      <c r="E22" s="149">
        <v>9.995059912916604E-2</v>
      </c>
      <c r="F22" s="156"/>
      <c r="G22" s="157"/>
      <c r="H22" s="173"/>
      <c r="I22" s="173"/>
    </row>
    <row r="23" spans="1:9" x14ac:dyDescent="0.25">
      <c r="A23" s="167" t="s">
        <v>16</v>
      </c>
      <c r="B23" s="160">
        <v>3356762</v>
      </c>
      <c r="C23" s="160">
        <v>513800</v>
      </c>
      <c r="D23" s="160">
        <v>18000</v>
      </c>
      <c r="E23" s="169">
        <v>0.15306417315257978</v>
      </c>
      <c r="F23" s="162"/>
      <c r="G23" s="170"/>
      <c r="H23" s="163"/>
      <c r="I23" s="163"/>
    </row>
    <row r="24" spans="1:9" x14ac:dyDescent="0.25">
      <c r="A24" s="164"/>
      <c r="B24" s="141"/>
      <c r="C24" s="141"/>
      <c r="D24" s="141"/>
      <c r="E24" s="141"/>
      <c r="F24" s="141"/>
      <c r="G24" s="141"/>
      <c r="H24" s="141"/>
      <c r="I24" s="141"/>
    </row>
    <row r="25" spans="1:9" ht="16.5" thickBot="1" x14ac:dyDescent="0.3">
      <c r="A25" s="142" t="s">
        <v>40</v>
      </c>
      <c r="B25" s="144"/>
      <c r="C25" s="144"/>
      <c r="D25" s="145"/>
      <c r="E25" s="144"/>
      <c r="F25" s="145"/>
      <c r="G25" s="144"/>
      <c r="H25" s="144"/>
      <c r="I25" s="144"/>
    </row>
    <row r="26" spans="1:9" x14ac:dyDescent="0.25">
      <c r="A26" s="146" t="s">
        <v>1</v>
      </c>
      <c r="B26" s="147">
        <v>1278620</v>
      </c>
      <c r="C26" s="148">
        <v>217360</v>
      </c>
      <c r="D26" s="148">
        <v>0</v>
      </c>
      <c r="E26" s="149">
        <v>0.16999577669675117</v>
      </c>
      <c r="F26" s="150"/>
      <c r="G26" s="151"/>
      <c r="H26" s="152"/>
      <c r="I26" s="152"/>
    </row>
    <row r="27" spans="1:9" x14ac:dyDescent="0.25">
      <c r="A27" s="159" t="s">
        <v>3</v>
      </c>
      <c r="B27" s="154">
        <v>1811985</v>
      </c>
      <c r="C27" s="155">
        <v>271770</v>
      </c>
      <c r="D27" s="155">
        <v>0</v>
      </c>
      <c r="E27" s="149">
        <v>0.14998468530368628</v>
      </c>
      <c r="F27" s="156"/>
      <c r="G27" s="151"/>
      <c r="H27" s="158"/>
      <c r="I27" s="158"/>
    </row>
    <row r="28" spans="1:9" x14ac:dyDescent="0.25">
      <c r="A28" s="159" t="s">
        <v>10</v>
      </c>
      <c r="B28" s="154" t="s">
        <v>13</v>
      </c>
      <c r="C28" s="155">
        <v>0</v>
      </c>
      <c r="D28" s="155">
        <v>0</v>
      </c>
      <c r="E28" s="174">
        <v>0</v>
      </c>
      <c r="F28" s="175"/>
      <c r="G28" s="175"/>
      <c r="H28" s="175"/>
      <c r="I28" s="176"/>
    </row>
    <row r="29" spans="1:9" x14ac:dyDescent="0.25">
      <c r="A29" s="159" t="s">
        <v>16</v>
      </c>
      <c r="B29" s="160">
        <v>3090605</v>
      </c>
      <c r="C29" s="162">
        <v>489130</v>
      </c>
      <c r="D29" s="162">
        <v>0</v>
      </c>
      <c r="E29" s="169">
        <v>0.15826351151311799</v>
      </c>
      <c r="F29" s="162"/>
      <c r="G29" s="169"/>
      <c r="H29" s="163"/>
      <c r="I29" s="163"/>
    </row>
    <row r="30" spans="1:9" ht="15.75" thickBot="1" x14ac:dyDescent="0.3">
      <c r="A30" s="164"/>
      <c r="B30" s="177"/>
      <c r="C30" s="177"/>
      <c r="D30" s="177"/>
      <c r="E30" s="178"/>
      <c r="F30" s="178"/>
      <c r="G30" s="178"/>
      <c r="H30" s="141"/>
      <c r="I30" s="141"/>
    </row>
    <row r="31" spans="1:9" ht="45.75" thickBot="1" x14ac:dyDescent="0.3">
      <c r="A31" s="179" t="s">
        <v>46</v>
      </c>
      <c r="B31" s="180">
        <v>42756617</v>
      </c>
      <c r="C31" s="181">
        <v>5954256</v>
      </c>
      <c r="D31" s="181">
        <v>228333</v>
      </c>
      <c r="E31" s="182">
        <v>0.13925928704789717</v>
      </c>
      <c r="F31" s="183"/>
      <c r="G31" s="184"/>
      <c r="H31" s="185"/>
      <c r="I31" s="186"/>
    </row>
    <row r="32" spans="1:9" x14ac:dyDescent="0.25">
      <c r="A32" s="187"/>
      <c r="B32" s="188"/>
      <c r="C32" s="188"/>
      <c r="D32" s="188"/>
      <c r="E32" s="189"/>
      <c r="F32" s="188"/>
      <c r="G32" s="189"/>
      <c r="H32" s="188"/>
      <c r="I32" s="190"/>
    </row>
    <row r="33" spans="1:9" x14ac:dyDescent="0.25">
      <c r="A33" s="253" t="s">
        <v>73</v>
      </c>
      <c r="B33" s="253"/>
      <c r="C33" s="253"/>
      <c r="D33" s="253"/>
      <c r="E33" s="253"/>
      <c r="F33" s="253"/>
      <c r="G33" s="253"/>
      <c r="H33" s="253"/>
      <c r="I33" s="253"/>
    </row>
    <row r="34" spans="1:9" x14ac:dyDescent="0.25">
      <c r="A34" s="253" t="s">
        <v>42</v>
      </c>
      <c r="B34" s="253"/>
      <c r="C34" s="253"/>
      <c r="D34" s="253"/>
      <c r="E34" s="253"/>
      <c r="F34" s="253"/>
      <c r="G34" s="253"/>
      <c r="H34" s="253"/>
      <c r="I34" s="253"/>
    </row>
    <row r="35" spans="1:9" x14ac:dyDescent="0.25">
      <c r="A35" s="253" t="s">
        <v>43</v>
      </c>
      <c r="B35" s="254"/>
      <c r="C35" s="254"/>
      <c r="D35" s="254"/>
      <c r="E35" s="254"/>
      <c r="F35" s="254"/>
      <c r="G35" s="254"/>
      <c r="H35" s="254"/>
      <c r="I35" s="254"/>
    </row>
    <row r="36" spans="1:9" x14ac:dyDescent="0.25">
      <c r="A36" s="259" t="s">
        <v>60</v>
      </c>
      <c r="B36" s="260"/>
      <c r="C36" s="260"/>
      <c r="D36" s="260"/>
      <c r="E36" s="260"/>
      <c r="F36" s="260"/>
      <c r="G36" s="260"/>
      <c r="H36" s="260"/>
      <c r="I36" s="260"/>
    </row>
    <row r="37" spans="1:9" x14ac:dyDescent="0.25">
      <c r="A37" s="253" t="s">
        <v>74</v>
      </c>
      <c r="B37" s="254"/>
      <c r="C37" s="254"/>
      <c r="D37" s="254"/>
      <c r="E37" s="254"/>
      <c r="F37" s="254"/>
      <c r="G37" s="254"/>
      <c r="H37" s="254"/>
      <c r="I37" s="254"/>
    </row>
    <row r="38" spans="1:9" ht="15.75" x14ac:dyDescent="0.25">
      <c r="A38" s="191" t="s">
        <v>75</v>
      </c>
      <c r="B38" s="141"/>
      <c r="C38" s="141"/>
      <c r="D38" s="141"/>
      <c r="E38" s="141"/>
      <c r="F38" s="141"/>
      <c r="G38" s="141"/>
      <c r="H38" s="141"/>
      <c r="I38" s="141"/>
    </row>
  </sheetData>
  <mergeCells count="7">
    <mergeCell ref="A37:I37"/>
    <mergeCell ref="A1:I1"/>
    <mergeCell ref="A2:I2"/>
    <mergeCell ref="A33:I33"/>
    <mergeCell ref="A34:I34"/>
    <mergeCell ref="A35:I35"/>
    <mergeCell ref="A36:I36"/>
  </mergeCells>
  <pageMargins left="0.7" right="0.7" top="0.75" bottom="0.75" header="0.3" footer="0.3"/>
  <pageSetup paperSize="9" orientation="landscape"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0"/>
  <sheetViews>
    <sheetView zoomScaleNormal="100" workbookViewId="0">
      <selection activeCell="B21" sqref="B21"/>
    </sheetView>
  </sheetViews>
  <sheetFormatPr defaultRowHeight="15" x14ac:dyDescent="0.25"/>
  <cols>
    <col min="1" max="1" width="20.7109375" style="2" customWidth="1"/>
    <col min="2" max="2" width="15.7109375" customWidth="1"/>
    <col min="3" max="3" width="11.7109375" customWidth="1"/>
    <col min="4" max="4" width="14.7109375" customWidth="1"/>
    <col min="5" max="5" width="24.7109375" customWidth="1"/>
    <col min="6" max="6" width="14.7109375" customWidth="1"/>
    <col min="7" max="7" width="21.7109375" customWidth="1"/>
    <col min="8" max="9" width="12.7109375" customWidth="1"/>
    <col min="11" max="11" width="11.42578125" bestFit="1" customWidth="1"/>
  </cols>
  <sheetData>
    <row r="1" spans="1:9" s="101" customFormat="1" ht="19.899999999999999" customHeight="1" x14ac:dyDescent="0.25">
      <c r="C1" s="263" t="s">
        <v>34</v>
      </c>
      <c r="D1" s="263"/>
      <c r="E1" s="263"/>
      <c r="F1" s="263"/>
      <c r="G1" s="263"/>
    </row>
    <row r="2" spans="1:9" s="100" customFormat="1" ht="30.75" thickBot="1" x14ac:dyDescent="0.3">
      <c r="A2" s="79" t="s">
        <v>41</v>
      </c>
      <c r="B2" s="75" t="s">
        <v>17</v>
      </c>
      <c r="C2" s="75" t="s">
        <v>2</v>
      </c>
      <c r="D2" s="75" t="s">
        <v>6</v>
      </c>
      <c r="E2" s="75" t="s">
        <v>23</v>
      </c>
      <c r="F2" s="75" t="s">
        <v>5</v>
      </c>
      <c r="G2" s="75" t="s">
        <v>24</v>
      </c>
      <c r="H2" s="75" t="s">
        <v>14</v>
      </c>
      <c r="I2" s="75" t="s">
        <v>15</v>
      </c>
    </row>
    <row r="3" spans="1:9" x14ac:dyDescent="0.25">
      <c r="A3" s="3" t="s">
        <v>1</v>
      </c>
      <c r="B3" s="4">
        <v>3013908</v>
      </c>
      <c r="C3" s="4">
        <v>512364</v>
      </c>
      <c r="D3" s="4">
        <v>45209</v>
      </c>
      <c r="E3" s="38">
        <f t="shared" ref="E3:E7" si="0">(C3/B3)</f>
        <v>0.16999988055375281</v>
      </c>
      <c r="F3" s="4">
        <v>125843</v>
      </c>
      <c r="G3" s="28">
        <f>F3/C3</f>
        <v>0.24561249424237455</v>
      </c>
      <c r="H3" s="1">
        <v>80.099999999999994</v>
      </c>
      <c r="I3" s="1">
        <v>19.899999999999999</v>
      </c>
    </row>
    <row r="4" spans="1:9" x14ac:dyDescent="0.25">
      <c r="A4" s="3" t="s">
        <v>0</v>
      </c>
      <c r="B4" s="4">
        <v>4756792</v>
      </c>
      <c r="C4" s="4">
        <v>684278</v>
      </c>
      <c r="D4" s="4">
        <v>71352</v>
      </c>
      <c r="E4" s="38">
        <f t="shared" si="0"/>
        <v>0.1438528319085636</v>
      </c>
      <c r="F4" s="4">
        <v>235579</v>
      </c>
      <c r="G4" s="28">
        <f t="shared" ref="G4:G7" si="1">F4/C4</f>
        <v>0.34427381853574129</v>
      </c>
      <c r="H4" s="1">
        <v>75.3</v>
      </c>
      <c r="I4" s="1">
        <v>24.7</v>
      </c>
    </row>
    <row r="5" spans="1:9" x14ac:dyDescent="0.25">
      <c r="A5" s="3" t="s">
        <v>3</v>
      </c>
      <c r="B5" s="4">
        <v>662982</v>
      </c>
      <c r="C5" s="4">
        <v>78851</v>
      </c>
      <c r="D5" s="4">
        <v>9945</v>
      </c>
      <c r="E5" s="38">
        <f t="shared" si="0"/>
        <v>0.11893384737443852</v>
      </c>
      <c r="F5" s="4">
        <v>16575</v>
      </c>
      <c r="G5" s="28">
        <f t="shared" si="1"/>
        <v>0.21020659218018795</v>
      </c>
      <c r="H5" s="1">
        <v>82.8</v>
      </c>
      <c r="I5" s="1">
        <v>17.2</v>
      </c>
    </row>
    <row r="6" spans="1:9" x14ac:dyDescent="0.25">
      <c r="A6" s="3" t="s">
        <v>4</v>
      </c>
      <c r="B6" s="4">
        <v>88430</v>
      </c>
      <c r="C6" s="4">
        <v>11017</v>
      </c>
      <c r="D6" s="4">
        <v>1326</v>
      </c>
      <c r="E6" s="38">
        <f t="shared" si="0"/>
        <v>0.1245844170530363</v>
      </c>
      <c r="F6" s="4">
        <v>4940</v>
      </c>
      <c r="G6" s="28">
        <f t="shared" si="1"/>
        <v>0.44839793047109011</v>
      </c>
      <c r="H6" s="1">
        <v>96.5</v>
      </c>
      <c r="I6" s="1">
        <v>3.5</v>
      </c>
    </row>
    <row r="7" spans="1:9" x14ac:dyDescent="0.25">
      <c r="A7" s="3" t="s">
        <v>16</v>
      </c>
      <c r="B7" s="13">
        <f>SUM(B3:B6)</f>
        <v>8522112</v>
      </c>
      <c r="C7" s="13">
        <f t="shared" ref="C7:F7" si="2">SUM(C3:C6)</f>
        <v>1286510</v>
      </c>
      <c r="D7" s="13">
        <f t="shared" si="2"/>
        <v>127832</v>
      </c>
      <c r="E7" s="31">
        <f t="shared" si="0"/>
        <v>0.15096140487240722</v>
      </c>
      <c r="F7" s="13">
        <f t="shared" si="2"/>
        <v>382937</v>
      </c>
      <c r="G7" s="31">
        <f t="shared" si="1"/>
        <v>0.2976556731000925</v>
      </c>
    </row>
    <row r="9" spans="1:9" s="63" customFormat="1" ht="30.75" thickBot="1" x14ac:dyDescent="0.3">
      <c r="A9" s="79" t="s">
        <v>7</v>
      </c>
      <c r="B9" s="75" t="s">
        <v>17</v>
      </c>
      <c r="C9" s="75" t="s">
        <v>2</v>
      </c>
      <c r="D9" s="75" t="s">
        <v>6</v>
      </c>
      <c r="E9" s="75"/>
      <c r="F9" s="75" t="s">
        <v>5</v>
      </c>
      <c r="G9" s="75" t="s">
        <v>24</v>
      </c>
      <c r="H9" s="75" t="s">
        <v>14</v>
      </c>
      <c r="I9" s="75" t="s">
        <v>15</v>
      </c>
    </row>
    <row r="10" spans="1:9" x14ac:dyDescent="0.25">
      <c r="A10" s="3" t="s">
        <v>1</v>
      </c>
      <c r="B10" s="4">
        <v>3603509</v>
      </c>
      <c r="C10" s="4">
        <v>645750</v>
      </c>
      <c r="D10" s="1">
        <v>0</v>
      </c>
      <c r="E10" s="38">
        <f t="shared" ref="E10:E13" si="3">(C10/B10)</f>
        <v>0.17920032945664907</v>
      </c>
      <c r="F10" s="4">
        <v>296303</v>
      </c>
      <c r="G10" s="28">
        <f>F10/C10</f>
        <v>0.4588509485094851</v>
      </c>
      <c r="H10" s="1">
        <v>86.8</v>
      </c>
      <c r="I10" s="1">
        <v>13.2</v>
      </c>
    </row>
    <row r="11" spans="1:9" x14ac:dyDescent="0.25">
      <c r="A11" s="3" t="s">
        <v>0</v>
      </c>
      <c r="B11" s="4">
        <v>6652443</v>
      </c>
      <c r="C11" s="4">
        <v>920350</v>
      </c>
      <c r="D11" s="1">
        <v>0</v>
      </c>
      <c r="E11" s="38">
        <f t="shared" si="3"/>
        <v>0.138347671674902</v>
      </c>
      <c r="F11" s="4">
        <v>519347</v>
      </c>
      <c r="G11" s="28">
        <f t="shared" ref="G11:G13" si="4">F11/C11</f>
        <v>0.56429293203672515</v>
      </c>
      <c r="H11" s="1">
        <v>90.4</v>
      </c>
      <c r="I11" s="1">
        <v>9.6</v>
      </c>
    </row>
    <row r="12" spans="1:9" x14ac:dyDescent="0.25">
      <c r="A12" s="3" t="s">
        <v>4</v>
      </c>
      <c r="B12" s="4">
        <v>1916855</v>
      </c>
      <c r="C12" s="4">
        <v>261150</v>
      </c>
      <c r="D12" s="1">
        <v>0</v>
      </c>
      <c r="E12" s="38">
        <f t="shared" si="3"/>
        <v>0.13623878697136715</v>
      </c>
      <c r="F12" s="4">
        <v>197680</v>
      </c>
      <c r="G12" s="28">
        <f t="shared" si="4"/>
        <v>0.75695960176143984</v>
      </c>
      <c r="H12" s="1">
        <v>99.9</v>
      </c>
      <c r="I12" s="1">
        <v>0.1</v>
      </c>
    </row>
    <row r="13" spans="1:9" x14ac:dyDescent="0.25">
      <c r="A13" s="3" t="s">
        <v>16</v>
      </c>
      <c r="B13" s="13">
        <f>SUM(B10:B12)</f>
        <v>12172807</v>
      </c>
      <c r="C13" s="13">
        <f>SUM(C10:C12)</f>
        <v>1827250</v>
      </c>
      <c r="D13" s="13">
        <f>SUM(D10:D12)</f>
        <v>0</v>
      </c>
      <c r="E13" s="31">
        <f t="shared" si="3"/>
        <v>0.15010917366881771</v>
      </c>
      <c r="F13" s="13">
        <f>SUM(F10:F12)</f>
        <v>1013330</v>
      </c>
      <c r="G13" s="31">
        <f t="shared" si="4"/>
        <v>0.5545656040498016</v>
      </c>
    </row>
    <row r="15" spans="1:9" s="63" customFormat="1" ht="30.75" thickBot="1" x14ac:dyDescent="0.3">
      <c r="A15" s="79" t="s">
        <v>8</v>
      </c>
      <c r="B15" s="75" t="s">
        <v>17</v>
      </c>
      <c r="C15" s="75" t="s">
        <v>2</v>
      </c>
      <c r="D15" s="75" t="s">
        <v>6</v>
      </c>
      <c r="E15" s="75"/>
      <c r="F15" s="75" t="s">
        <v>5</v>
      </c>
      <c r="G15" s="75" t="s">
        <v>24</v>
      </c>
      <c r="H15" s="75" t="s">
        <v>14</v>
      </c>
      <c r="I15" s="75" t="s">
        <v>15</v>
      </c>
    </row>
    <row r="16" spans="1:9" x14ac:dyDescent="0.25">
      <c r="A16" s="67" t="s">
        <v>1</v>
      </c>
      <c r="B16" s="71">
        <v>1074000</v>
      </c>
      <c r="C16" s="71">
        <v>208550</v>
      </c>
      <c r="D16" s="71">
        <v>5370</v>
      </c>
      <c r="E16" s="70">
        <f t="shared" ref="E16:E19" si="5">(C16/B16)</f>
        <v>0.19418063314711359</v>
      </c>
      <c r="F16" s="71">
        <v>73778</v>
      </c>
      <c r="G16" s="72">
        <f>F16/C16</f>
        <v>0.35376648285782786</v>
      </c>
      <c r="H16" s="84">
        <v>57.1</v>
      </c>
      <c r="I16" s="84">
        <v>42.9</v>
      </c>
    </row>
    <row r="17" spans="1:9" x14ac:dyDescent="0.25">
      <c r="A17" s="3" t="s">
        <v>3</v>
      </c>
      <c r="B17" s="4">
        <v>720000</v>
      </c>
      <c r="C17" s="4">
        <v>101400</v>
      </c>
      <c r="D17" s="4">
        <v>3600</v>
      </c>
      <c r="E17" s="38">
        <f t="shared" si="5"/>
        <v>0.14083333333333334</v>
      </c>
      <c r="F17" s="4">
        <v>28043</v>
      </c>
      <c r="G17" s="28">
        <f t="shared" ref="G17:G19" si="6">F17/C17</f>
        <v>0.27655818540433924</v>
      </c>
      <c r="H17" s="1">
        <v>61.5</v>
      </c>
      <c r="I17" s="1">
        <v>38.5</v>
      </c>
    </row>
    <row r="18" spans="1:9" x14ac:dyDescent="0.25">
      <c r="A18" s="3" t="s">
        <v>10</v>
      </c>
      <c r="B18" s="4">
        <v>411000</v>
      </c>
      <c r="C18" s="4">
        <v>57000</v>
      </c>
      <c r="D18" s="4">
        <v>2500</v>
      </c>
      <c r="E18" s="38">
        <f t="shared" si="5"/>
        <v>0.13868613138686131</v>
      </c>
      <c r="F18" s="4">
        <v>6461</v>
      </c>
      <c r="G18" s="28">
        <f t="shared" si="6"/>
        <v>0.11335087719298245</v>
      </c>
      <c r="H18" s="1">
        <v>96.1</v>
      </c>
      <c r="I18" s="1">
        <v>3.9</v>
      </c>
    </row>
    <row r="19" spans="1:9" x14ac:dyDescent="0.25">
      <c r="A19" s="3" t="s">
        <v>16</v>
      </c>
      <c r="B19" s="13">
        <f>SUM(B16:B18)</f>
        <v>2205000</v>
      </c>
      <c r="C19" s="13">
        <f>SUM(C16:C18)</f>
        <v>366950</v>
      </c>
      <c r="D19" s="13">
        <f>SUM(D16:D18)</f>
        <v>11470</v>
      </c>
      <c r="E19" s="31">
        <f t="shared" si="5"/>
        <v>0.16641723356009069</v>
      </c>
      <c r="F19" s="13">
        <f>SUM(F16:F18)</f>
        <v>108282</v>
      </c>
      <c r="G19" s="31">
        <f t="shared" si="6"/>
        <v>0.29508652404959806</v>
      </c>
    </row>
    <row r="21" spans="1:9" s="63" customFormat="1" ht="30.75" thickBot="1" x14ac:dyDescent="0.3">
      <c r="A21" s="79" t="s">
        <v>40</v>
      </c>
      <c r="B21" s="75" t="s">
        <v>17</v>
      </c>
      <c r="C21" s="75" t="s">
        <v>2</v>
      </c>
      <c r="D21" s="75" t="s">
        <v>6</v>
      </c>
      <c r="E21" s="75"/>
      <c r="F21" s="75" t="s">
        <v>5</v>
      </c>
      <c r="G21" s="75" t="s">
        <v>24</v>
      </c>
      <c r="H21" s="75" t="s">
        <v>14</v>
      </c>
      <c r="I21" s="75" t="s">
        <v>15</v>
      </c>
    </row>
    <row r="22" spans="1:9" x14ac:dyDescent="0.25">
      <c r="A22" s="67" t="s">
        <v>1</v>
      </c>
      <c r="B22" s="71">
        <v>850731</v>
      </c>
      <c r="C22" s="71">
        <v>100000</v>
      </c>
      <c r="D22" s="84">
        <v>0</v>
      </c>
      <c r="E22" s="70">
        <f t="shared" ref="E22:E27" si="7">(C22/B22)</f>
        <v>0.11754596928994006</v>
      </c>
      <c r="F22" s="71">
        <v>25697</v>
      </c>
      <c r="G22" s="72">
        <f>F22/C22</f>
        <v>0.25696999999999998</v>
      </c>
      <c r="H22" s="84">
        <v>57</v>
      </c>
      <c r="I22" s="84">
        <v>43</v>
      </c>
    </row>
    <row r="23" spans="1:9" x14ac:dyDescent="0.25">
      <c r="A23" s="3" t="s">
        <v>3</v>
      </c>
      <c r="B23" s="4">
        <v>1407376</v>
      </c>
      <c r="C23" s="4">
        <v>150000</v>
      </c>
      <c r="D23" s="1">
        <v>0</v>
      </c>
      <c r="E23" s="38">
        <f t="shared" si="7"/>
        <v>0.10658132581484976</v>
      </c>
      <c r="F23" s="4">
        <v>93330</v>
      </c>
      <c r="G23" s="28">
        <f>F23/C23</f>
        <v>0.62219999999999998</v>
      </c>
      <c r="H23" s="1">
        <v>60.1</v>
      </c>
      <c r="I23" s="1">
        <v>39.9</v>
      </c>
    </row>
    <row r="24" spans="1:9" x14ac:dyDescent="0.25">
      <c r="A24" s="3" t="s">
        <v>10</v>
      </c>
      <c r="B24" s="32" t="s">
        <v>13</v>
      </c>
      <c r="C24" s="1">
        <v>0</v>
      </c>
      <c r="D24" s="1">
        <v>0</v>
      </c>
      <c r="E24" s="40" t="s">
        <v>28</v>
      </c>
      <c r="F24" s="1">
        <v>0</v>
      </c>
      <c r="G24" s="32" t="s">
        <v>13</v>
      </c>
      <c r="H24" s="1">
        <v>0</v>
      </c>
      <c r="I24" s="1">
        <v>0</v>
      </c>
    </row>
    <row r="25" spans="1:9" x14ac:dyDescent="0.25">
      <c r="A25" s="3" t="s">
        <v>16</v>
      </c>
      <c r="B25" s="13">
        <f>SUM(B22:B24)</f>
        <v>2258107</v>
      </c>
      <c r="C25" s="13">
        <f>SUM(C22:C24)</f>
        <v>250000</v>
      </c>
      <c r="D25" s="13">
        <f>SUM(D22:D24)</f>
        <v>0</v>
      </c>
      <c r="E25" s="31">
        <f t="shared" si="7"/>
        <v>0.11071220274327125</v>
      </c>
      <c r="F25" s="13">
        <f>SUM(F22:F24)</f>
        <v>119027</v>
      </c>
      <c r="G25" s="31">
        <f>F25/C25</f>
        <v>0.47610799999999998</v>
      </c>
    </row>
    <row r="26" spans="1:9" ht="15.75" thickBot="1" x14ac:dyDescent="0.3">
      <c r="A26" s="7"/>
      <c r="B26" s="26"/>
      <c r="C26" s="26"/>
      <c r="D26" s="26"/>
      <c r="E26" s="26"/>
      <c r="F26" s="26"/>
      <c r="G26" s="26"/>
    </row>
    <row r="27" spans="1:9" ht="15.75" thickBot="1" x14ac:dyDescent="0.3">
      <c r="A27" s="95" t="s">
        <v>27</v>
      </c>
      <c r="B27" s="96">
        <f>B7+B13+B19+B25</f>
        <v>25158026</v>
      </c>
      <c r="C27" s="96">
        <f>C7+C13+C19+C25</f>
        <v>3730710</v>
      </c>
      <c r="D27" s="96">
        <f>D7+D13+D19+D25</f>
        <v>139302</v>
      </c>
      <c r="E27" s="41">
        <f t="shared" si="7"/>
        <v>0.14829104636428947</v>
      </c>
      <c r="F27" s="99">
        <f>F7+F13+F19+F25</f>
        <v>1623576</v>
      </c>
      <c r="G27" s="26"/>
    </row>
    <row r="28" spans="1:9" x14ac:dyDescent="0.25">
      <c r="A28" s="7"/>
      <c r="B28" s="26"/>
      <c r="C28" s="26"/>
      <c r="D28" s="26"/>
      <c r="E28" s="26"/>
      <c r="F28" s="26"/>
      <c r="G28" s="26"/>
    </row>
    <row r="29" spans="1:9" ht="30" customHeight="1" x14ac:dyDescent="0.25">
      <c r="A29" s="253" t="s">
        <v>11</v>
      </c>
      <c r="B29" s="253"/>
      <c r="C29" s="253"/>
      <c r="D29" s="253"/>
      <c r="E29" s="253"/>
      <c r="F29" s="253"/>
      <c r="G29" s="253"/>
      <c r="H29" s="253"/>
      <c r="I29" s="253"/>
    </row>
    <row r="30" spans="1:9" ht="30" customHeight="1" x14ac:dyDescent="0.25">
      <c r="A30" s="253" t="s">
        <v>12</v>
      </c>
      <c r="B30" s="253"/>
      <c r="C30" s="253"/>
      <c r="D30" s="253"/>
      <c r="E30" s="253"/>
      <c r="F30" s="253"/>
      <c r="G30" s="253"/>
      <c r="H30" s="253"/>
      <c r="I30" s="253"/>
    </row>
  </sheetData>
  <mergeCells count="3">
    <mergeCell ref="A30:I30"/>
    <mergeCell ref="C1:G1"/>
    <mergeCell ref="A29:I29"/>
  </mergeCells>
  <pageMargins left="0.23622047244094491" right="0.23622047244094491" top="0.74803149606299213" bottom="0.74803149606299213" header="0.31496062992125984" footer="0.31496062992125984"/>
  <pageSetup paperSize="9" scale="9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30"/>
  <sheetViews>
    <sheetView zoomScaleNormal="100" workbookViewId="0">
      <selection activeCell="B21" sqref="B21"/>
    </sheetView>
  </sheetViews>
  <sheetFormatPr defaultRowHeight="15" x14ac:dyDescent="0.25"/>
  <cols>
    <col min="1" max="1" width="20.7109375" customWidth="1"/>
    <col min="2" max="2" width="15.7109375" customWidth="1"/>
    <col min="3" max="3" width="11.7109375" customWidth="1"/>
    <col min="4" max="4" width="14.7109375" customWidth="1"/>
    <col min="5" max="5" width="24.7109375" customWidth="1"/>
    <col min="6" max="6" width="14.7109375" customWidth="1"/>
    <col min="7" max="7" width="21.7109375" customWidth="1"/>
    <col min="8" max="9" width="12.7109375" customWidth="1"/>
  </cols>
  <sheetData>
    <row r="1" spans="1:13" s="101" customFormat="1" ht="19.899999999999999" customHeight="1" x14ac:dyDescent="0.25">
      <c r="C1" s="263" t="s">
        <v>35</v>
      </c>
      <c r="D1" s="263"/>
      <c r="E1" s="263"/>
      <c r="F1" s="263"/>
      <c r="G1" s="263"/>
    </row>
    <row r="2" spans="1:13" ht="30.75" thickBot="1" x14ac:dyDescent="0.3">
      <c r="A2" s="74" t="s">
        <v>41</v>
      </c>
      <c r="B2" s="76" t="s">
        <v>45</v>
      </c>
      <c r="C2" s="76" t="s">
        <v>2</v>
      </c>
      <c r="D2" s="76" t="s">
        <v>6</v>
      </c>
      <c r="E2" s="75" t="s">
        <v>23</v>
      </c>
      <c r="F2" s="76" t="s">
        <v>5</v>
      </c>
      <c r="G2" s="75" t="s">
        <v>24</v>
      </c>
      <c r="H2" s="88" t="s">
        <v>14</v>
      </c>
      <c r="I2" s="88" t="s">
        <v>15</v>
      </c>
    </row>
    <row r="3" spans="1:13" x14ac:dyDescent="0.25">
      <c r="A3" s="67" t="s">
        <v>1</v>
      </c>
      <c r="B3" s="71">
        <v>2456795</v>
      </c>
      <c r="C3" s="71">
        <v>417655</v>
      </c>
      <c r="D3" s="71">
        <v>36852</v>
      </c>
      <c r="E3" s="70">
        <f t="shared" ref="E3:E7" si="0">(C3/B3)</f>
        <v>0.1699999389448448</v>
      </c>
      <c r="F3" s="71">
        <v>117811</v>
      </c>
      <c r="G3" s="72">
        <f>F3/C3</f>
        <v>0.28207731261447844</v>
      </c>
      <c r="H3" s="84">
        <v>74</v>
      </c>
      <c r="I3" s="84">
        <f>100-H3</f>
        <v>26</v>
      </c>
    </row>
    <row r="4" spans="1:13" x14ac:dyDescent="0.25">
      <c r="A4" s="3" t="s">
        <v>0</v>
      </c>
      <c r="B4" s="4">
        <v>3909270</v>
      </c>
      <c r="C4" s="4">
        <v>552904</v>
      </c>
      <c r="D4" s="4">
        <v>58639</v>
      </c>
      <c r="E4" s="38">
        <f t="shared" si="0"/>
        <v>0.14143407848524148</v>
      </c>
      <c r="F4" s="4">
        <v>237038</v>
      </c>
      <c r="G4" s="28">
        <f t="shared" ref="G4:G7" si="1">F4/C4</f>
        <v>0.42871456889441928</v>
      </c>
      <c r="H4" s="1">
        <v>76.099999999999994</v>
      </c>
      <c r="I4" s="1">
        <f t="shared" ref="I4:I6" si="2">100-H4</f>
        <v>23.900000000000006</v>
      </c>
    </row>
    <row r="5" spans="1:13" x14ac:dyDescent="0.25">
      <c r="A5" s="3" t="s">
        <v>3</v>
      </c>
      <c r="B5" s="4">
        <v>722255</v>
      </c>
      <c r="C5" s="4">
        <v>83194</v>
      </c>
      <c r="D5" s="4">
        <v>10834</v>
      </c>
      <c r="E5" s="38">
        <f t="shared" si="0"/>
        <v>0.11518646461429827</v>
      </c>
      <c r="F5" s="4">
        <v>25554</v>
      </c>
      <c r="G5" s="28">
        <f t="shared" si="1"/>
        <v>0.30716157415198209</v>
      </c>
      <c r="H5" s="1">
        <v>82.3</v>
      </c>
      <c r="I5" s="1">
        <f t="shared" si="2"/>
        <v>17.700000000000003</v>
      </c>
    </row>
    <row r="6" spans="1:13" x14ac:dyDescent="0.25">
      <c r="A6" s="3" t="s">
        <v>4</v>
      </c>
      <c r="B6" s="4">
        <v>114966</v>
      </c>
      <c r="C6" s="4">
        <v>17245</v>
      </c>
      <c r="D6" s="4">
        <v>1725</v>
      </c>
      <c r="E6" s="38">
        <f t="shared" si="0"/>
        <v>0.15000086982238228</v>
      </c>
      <c r="F6" s="4">
        <v>9178</v>
      </c>
      <c r="G6" s="28">
        <f t="shared" si="1"/>
        <v>0.53221223543055962</v>
      </c>
      <c r="H6" s="1">
        <v>97</v>
      </c>
      <c r="I6" s="1">
        <f t="shared" si="2"/>
        <v>3</v>
      </c>
    </row>
    <row r="7" spans="1:13" x14ac:dyDescent="0.25">
      <c r="A7" s="3" t="s">
        <v>16</v>
      </c>
      <c r="B7" s="13">
        <f>SUM(B3:B6)</f>
        <v>7203286</v>
      </c>
      <c r="C7" s="13">
        <f>SUM(C3:C6)</f>
        <v>1070998</v>
      </c>
      <c r="D7" s="13">
        <f t="shared" ref="D7:F7" si="3">SUM(D3:D6)</f>
        <v>108050</v>
      </c>
      <c r="E7" s="31">
        <f t="shared" si="0"/>
        <v>0.14868186547084206</v>
      </c>
      <c r="F7" s="13">
        <f t="shared" si="3"/>
        <v>389581</v>
      </c>
      <c r="G7" s="31">
        <f t="shared" si="1"/>
        <v>0.36375511438863567</v>
      </c>
    </row>
    <row r="8" spans="1:13" x14ac:dyDescent="0.25">
      <c r="A8" s="2"/>
    </row>
    <row r="9" spans="1:13" ht="30.75" thickBot="1" x14ac:dyDescent="0.3">
      <c r="A9" s="79" t="s">
        <v>7</v>
      </c>
      <c r="B9" s="76" t="s">
        <v>45</v>
      </c>
      <c r="C9" s="76" t="s">
        <v>2</v>
      </c>
      <c r="D9" s="76" t="s">
        <v>6</v>
      </c>
      <c r="E9" s="75" t="s">
        <v>23</v>
      </c>
      <c r="F9" s="76" t="s">
        <v>5</v>
      </c>
      <c r="G9" s="75" t="s">
        <v>24</v>
      </c>
      <c r="H9" s="75" t="s">
        <v>14</v>
      </c>
      <c r="I9" s="75" t="s">
        <v>15</v>
      </c>
    </row>
    <row r="10" spans="1:13" x14ac:dyDescent="0.25">
      <c r="A10" s="67" t="s">
        <v>1</v>
      </c>
      <c r="B10" s="71">
        <v>5004684</v>
      </c>
      <c r="C10" s="71">
        <v>887127</v>
      </c>
      <c r="D10" s="84">
        <v>0</v>
      </c>
      <c r="E10" s="70">
        <f t="shared" ref="E10:E13" si="4">(C10/B10)</f>
        <v>0.17725934344705879</v>
      </c>
      <c r="F10" s="71">
        <v>255191</v>
      </c>
      <c r="G10" s="72">
        <f>F10/C10</f>
        <v>0.28766005318291521</v>
      </c>
      <c r="H10" s="84">
        <v>83.4</v>
      </c>
      <c r="I10" s="84">
        <f t="shared" ref="I10:I12" si="5">100-H10</f>
        <v>16.599999999999994</v>
      </c>
    </row>
    <row r="11" spans="1:13" x14ac:dyDescent="0.25">
      <c r="A11" s="3" t="s">
        <v>0</v>
      </c>
      <c r="B11" s="4">
        <v>7714654</v>
      </c>
      <c r="C11" s="4">
        <v>1068847</v>
      </c>
      <c r="D11" s="1">
        <v>0</v>
      </c>
      <c r="E11" s="38">
        <f t="shared" si="4"/>
        <v>0.13854762637442974</v>
      </c>
      <c r="F11" s="4">
        <v>402421</v>
      </c>
      <c r="G11" s="28">
        <f t="shared" ref="G11:G13" si="6">F11/C11</f>
        <v>0.37650009776890425</v>
      </c>
      <c r="H11" s="1">
        <v>85.7</v>
      </c>
      <c r="I11" s="1">
        <f t="shared" si="5"/>
        <v>14.299999999999997</v>
      </c>
    </row>
    <row r="12" spans="1:13" x14ac:dyDescent="0.25">
      <c r="A12" s="3" t="s">
        <v>4</v>
      </c>
      <c r="B12" s="4">
        <v>2405729</v>
      </c>
      <c r="C12" s="4">
        <v>335849</v>
      </c>
      <c r="D12" s="1">
        <v>0</v>
      </c>
      <c r="E12" s="38">
        <f t="shared" si="4"/>
        <v>0.13960383733994977</v>
      </c>
      <c r="F12" s="4">
        <v>173006</v>
      </c>
      <c r="G12" s="28">
        <f t="shared" si="6"/>
        <v>0.5151303115388165</v>
      </c>
      <c r="H12" s="1">
        <v>99.8</v>
      </c>
      <c r="I12" s="1">
        <f t="shared" si="5"/>
        <v>0.20000000000000284</v>
      </c>
    </row>
    <row r="13" spans="1:13" x14ac:dyDescent="0.25">
      <c r="A13" s="3" t="s">
        <v>16</v>
      </c>
      <c r="B13" s="13">
        <f>SUM(B10:B12)</f>
        <v>15125067</v>
      </c>
      <c r="C13" s="13">
        <f>SUM(C10:C12)</f>
        <v>2291823</v>
      </c>
      <c r="D13" s="13">
        <v>0</v>
      </c>
      <c r="E13" s="31">
        <f t="shared" si="4"/>
        <v>0.15152481638593734</v>
      </c>
      <c r="F13" s="13">
        <f>SUM(F10:F12)</f>
        <v>830618</v>
      </c>
      <c r="G13" s="31">
        <f t="shared" si="6"/>
        <v>0.36242676681401659</v>
      </c>
    </row>
    <row r="14" spans="1:13" x14ac:dyDescent="0.25">
      <c r="A14" s="2"/>
    </row>
    <row r="15" spans="1:13" ht="30.75" thickBot="1" x14ac:dyDescent="0.3">
      <c r="A15" s="74" t="s">
        <v>8</v>
      </c>
      <c r="B15" s="76" t="s">
        <v>45</v>
      </c>
      <c r="C15" s="76" t="s">
        <v>2</v>
      </c>
      <c r="D15" s="76" t="s">
        <v>6</v>
      </c>
      <c r="E15" s="75" t="s">
        <v>23</v>
      </c>
      <c r="F15" s="76" t="s">
        <v>5</v>
      </c>
      <c r="G15" s="75" t="s">
        <v>24</v>
      </c>
      <c r="H15" s="75" t="s">
        <v>14</v>
      </c>
      <c r="I15" s="75" t="s">
        <v>15</v>
      </c>
      <c r="M15" s="16"/>
    </row>
    <row r="16" spans="1:13" x14ac:dyDescent="0.25">
      <c r="A16" s="67" t="s">
        <v>1</v>
      </c>
      <c r="B16" s="71">
        <v>1031000</v>
      </c>
      <c r="C16" s="71">
        <v>199700</v>
      </c>
      <c r="D16" s="84">
        <v>5200</v>
      </c>
      <c r="E16" s="72">
        <f t="shared" ref="E16:E18" si="7">(C16/B16)</f>
        <v>0.19369544131910765</v>
      </c>
      <c r="F16" s="71">
        <v>65129</v>
      </c>
      <c r="G16" s="72">
        <f t="shared" ref="G16:G18" si="8">F16/C16</f>
        <v>0.32613420130195292</v>
      </c>
      <c r="H16" s="84">
        <v>53.5</v>
      </c>
      <c r="I16" s="84">
        <f>100-H16</f>
        <v>46.5</v>
      </c>
    </row>
    <row r="17" spans="1:9" x14ac:dyDescent="0.25">
      <c r="A17" s="3" t="s">
        <v>3</v>
      </c>
      <c r="B17" s="4">
        <v>658000</v>
      </c>
      <c r="C17" s="4">
        <v>91300</v>
      </c>
      <c r="D17" s="1">
        <v>3300</v>
      </c>
      <c r="E17" s="28">
        <f t="shared" si="7"/>
        <v>0.13875379939209725</v>
      </c>
      <c r="F17" s="4">
        <v>31959</v>
      </c>
      <c r="G17" s="28">
        <f t="shared" si="8"/>
        <v>0.35004381161007669</v>
      </c>
      <c r="H17" s="1">
        <v>60.8</v>
      </c>
      <c r="I17" s="1">
        <f t="shared" ref="I17:I18" si="9">100-H17</f>
        <v>39.200000000000003</v>
      </c>
    </row>
    <row r="18" spans="1:9" x14ac:dyDescent="0.25">
      <c r="A18" s="3" t="s">
        <v>10</v>
      </c>
      <c r="B18" s="32">
        <v>465000</v>
      </c>
      <c r="C18" s="4">
        <v>64200</v>
      </c>
      <c r="D18" s="1">
        <v>1000</v>
      </c>
      <c r="E18" s="28">
        <f t="shared" si="7"/>
        <v>0.13806451612903226</v>
      </c>
      <c r="F18" s="4">
        <v>5732</v>
      </c>
      <c r="G18" s="28">
        <f t="shared" si="8"/>
        <v>8.9283489096573215E-2</v>
      </c>
      <c r="H18" s="1">
        <v>94.8</v>
      </c>
      <c r="I18" s="1">
        <f t="shared" si="9"/>
        <v>5.2000000000000028</v>
      </c>
    </row>
    <row r="19" spans="1:9" x14ac:dyDescent="0.25">
      <c r="A19" s="3" t="s">
        <v>16</v>
      </c>
      <c r="B19" s="13">
        <f>SUM(B16:B18)</f>
        <v>2154000</v>
      </c>
      <c r="C19" s="13">
        <f>SUM(C16:C18)</f>
        <v>355200</v>
      </c>
      <c r="D19" s="13">
        <f>SUM(D16:D18)</f>
        <v>9500</v>
      </c>
      <c r="E19" s="31">
        <f t="shared" ref="E19" si="10">(C19/B19)</f>
        <v>0.1649025069637883</v>
      </c>
      <c r="F19" s="13">
        <f>SUM(F16:F18)</f>
        <v>102820</v>
      </c>
      <c r="G19" s="31">
        <f t="shared" ref="G19" si="11">F19/C19</f>
        <v>0.28947072072072072</v>
      </c>
    </row>
    <row r="20" spans="1:9" x14ac:dyDescent="0.25">
      <c r="A20" s="2"/>
    </row>
    <row r="21" spans="1:9" ht="30.75" thickBot="1" x14ac:dyDescent="0.3">
      <c r="A21" s="74" t="s">
        <v>40</v>
      </c>
      <c r="B21" s="76" t="s">
        <v>45</v>
      </c>
      <c r="C21" s="76" t="s">
        <v>2</v>
      </c>
      <c r="D21" s="76" t="s">
        <v>6</v>
      </c>
      <c r="E21" s="75" t="s">
        <v>23</v>
      </c>
      <c r="F21" s="76" t="s">
        <v>5</v>
      </c>
      <c r="G21" s="75" t="s">
        <v>24</v>
      </c>
      <c r="H21" s="75" t="s">
        <v>14</v>
      </c>
      <c r="I21" s="75" t="s">
        <v>15</v>
      </c>
    </row>
    <row r="22" spans="1:9" x14ac:dyDescent="0.25">
      <c r="A22" s="67" t="s">
        <v>1</v>
      </c>
      <c r="B22" s="84">
        <v>904506</v>
      </c>
      <c r="C22" s="84">
        <v>105000</v>
      </c>
      <c r="D22" s="84">
        <v>0</v>
      </c>
      <c r="E22" s="72">
        <f t="shared" ref="E22:E25" si="12">(C22/B22)</f>
        <v>0.11608546543638185</v>
      </c>
      <c r="F22" s="71">
        <v>53818</v>
      </c>
      <c r="G22" s="72">
        <f t="shared" ref="G22:G23" si="13">F22/C22</f>
        <v>0.51255238095238098</v>
      </c>
      <c r="H22" s="84">
        <v>55.5</v>
      </c>
      <c r="I22" s="84">
        <f t="shared" ref="I22:I23" si="14">100-H22</f>
        <v>44.5</v>
      </c>
    </row>
    <row r="23" spans="1:9" x14ac:dyDescent="0.25">
      <c r="A23" s="3" t="s">
        <v>3</v>
      </c>
      <c r="B23" s="1">
        <v>1653464</v>
      </c>
      <c r="C23" s="1">
        <v>200000</v>
      </c>
      <c r="D23" s="1">
        <v>0</v>
      </c>
      <c r="E23" s="28">
        <f t="shared" si="12"/>
        <v>0.12095818233720239</v>
      </c>
      <c r="F23" s="4">
        <v>92923</v>
      </c>
      <c r="G23" s="28">
        <f t="shared" si="13"/>
        <v>0.464615</v>
      </c>
      <c r="H23" s="1">
        <v>60.7</v>
      </c>
      <c r="I23" s="1">
        <f t="shared" si="14"/>
        <v>39.299999999999997</v>
      </c>
    </row>
    <row r="24" spans="1:9" x14ac:dyDescent="0.25">
      <c r="A24" s="3" t="s">
        <v>10</v>
      </c>
      <c r="B24" s="45" t="s">
        <v>29</v>
      </c>
      <c r="C24" s="1">
        <v>0</v>
      </c>
      <c r="D24" s="1">
        <v>0</v>
      </c>
      <c r="E24" s="40" t="s">
        <v>28</v>
      </c>
      <c r="F24" s="1">
        <v>0</v>
      </c>
      <c r="G24" s="32" t="s">
        <v>13</v>
      </c>
      <c r="H24" s="45" t="s">
        <v>28</v>
      </c>
      <c r="I24" s="45" t="s">
        <v>28</v>
      </c>
    </row>
    <row r="25" spans="1:9" x14ac:dyDescent="0.25">
      <c r="A25" s="3" t="s">
        <v>16</v>
      </c>
      <c r="B25" s="13">
        <f>SUM(B22:B24)</f>
        <v>2557970</v>
      </c>
      <c r="C25" s="13">
        <f>SUM(C22:C24)</f>
        <v>305000</v>
      </c>
      <c r="D25" s="13">
        <f>SUM(D22:D24)</f>
        <v>0</v>
      </c>
      <c r="E25" s="28">
        <f t="shared" si="12"/>
        <v>0.1192351747674914</v>
      </c>
      <c r="F25" s="13">
        <v>146741</v>
      </c>
      <c r="G25" s="31">
        <f>F25/C25</f>
        <v>0.48111803278688525</v>
      </c>
    </row>
    <row r="26" spans="1:9" ht="15.75" thickBot="1" x14ac:dyDescent="0.3">
      <c r="A26" s="7"/>
      <c r="B26" s="26"/>
      <c r="C26" s="26"/>
      <c r="D26" s="26"/>
      <c r="E26" s="26"/>
      <c r="F26" s="26"/>
      <c r="G26" s="26"/>
    </row>
    <row r="27" spans="1:9" ht="15.75" thickBot="1" x14ac:dyDescent="0.3">
      <c r="A27" s="95" t="s">
        <v>27</v>
      </c>
      <c r="B27" s="96">
        <f>B7+B13+B19+B25</f>
        <v>27040323</v>
      </c>
      <c r="C27" s="96">
        <f>C7+C13+C19+C25</f>
        <v>4023021</v>
      </c>
      <c r="D27" s="96">
        <f>D7+D13+D19+D25</f>
        <v>117550</v>
      </c>
      <c r="E27" s="41">
        <f t="shared" ref="E27" si="15">(C27/B27)</f>
        <v>0.14877858522621937</v>
      </c>
      <c r="F27" s="96">
        <f>F7+F13+F19+F25</f>
        <v>1469760</v>
      </c>
      <c r="G27" s="44">
        <f>F27/C27</f>
        <v>0.36533739197483683</v>
      </c>
    </row>
    <row r="28" spans="1:9" x14ac:dyDescent="0.25">
      <c r="A28" s="7"/>
      <c r="B28" s="26"/>
      <c r="C28" s="26"/>
      <c r="D28" s="26"/>
      <c r="E28" s="26"/>
      <c r="F28" s="26"/>
      <c r="G28" s="26"/>
    </row>
    <row r="29" spans="1:9" ht="30" customHeight="1" x14ac:dyDescent="0.25">
      <c r="A29" s="253" t="s">
        <v>11</v>
      </c>
      <c r="B29" s="253"/>
      <c r="C29" s="253"/>
      <c r="D29" s="253"/>
      <c r="E29" s="253"/>
      <c r="F29" s="253"/>
      <c r="G29" s="253"/>
      <c r="H29" s="253"/>
      <c r="I29" s="253"/>
    </row>
    <row r="30" spans="1:9" ht="30" customHeight="1" x14ac:dyDescent="0.25">
      <c r="A30" s="253" t="s">
        <v>12</v>
      </c>
      <c r="B30" s="253"/>
      <c r="C30" s="253"/>
      <c r="D30" s="253"/>
      <c r="E30" s="253"/>
      <c r="F30" s="253"/>
      <c r="G30" s="253"/>
      <c r="H30" s="253"/>
      <c r="I30" s="253"/>
    </row>
  </sheetData>
  <mergeCells count="3">
    <mergeCell ref="A30:I30"/>
    <mergeCell ref="C1:G1"/>
    <mergeCell ref="A29:I29"/>
  </mergeCells>
  <pageMargins left="0.70866141732283472" right="0.70866141732283472" top="0.74803149606299213" bottom="0.74803149606299213" header="0.31496062992125984" footer="0.31496062992125984"/>
  <pageSetup paperSize="9" scale="8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F929A-1B19-494C-B407-C6CCBE51E0EB}">
  <dimension ref="A1:I35"/>
  <sheetViews>
    <sheetView workbookViewId="0">
      <selection activeCell="L17" sqref="L17"/>
    </sheetView>
  </sheetViews>
  <sheetFormatPr defaultRowHeight="15" x14ac:dyDescent="0.25"/>
  <cols>
    <col min="1" max="1" width="21.85546875" customWidth="1"/>
    <col min="2" max="2" width="14.28515625" customWidth="1"/>
    <col min="3" max="3" width="11.28515625" customWidth="1"/>
    <col min="4" max="4" width="14.7109375" customWidth="1"/>
    <col min="5" max="5" width="17.140625" customWidth="1"/>
    <col min="6" max="6" width="14.5703125" customWidth="1"/>
    <col min="7" max="7" width="18" customWidth="1"/>
    <col min="8" max="8" width="10.140625" customWidth="1"/>
    <col min="9" max="9" width="9" customWidth="1"/>
  </cols>
  <sheetData>
    <row r="1" spans="1:9" ht="15.75" x14ac:dyDescent="0.25">
      <c r="A1" s="242"/>
      <c r="B1" s="243"/>
      <c r="C1" s="243" t="s">
        <v>62</v>
      </c>
      <c r="D1" s="243"/>
      <c r="E1" s="243"/>
      <c r="F1" s="243"/>
      <c r="G1" s="243"/>
      <c r="H1" s="243"/>
      <c r="I1" s="243"/>
    </row>
    <row r="2" spans="1:9" ht="15.75" x14ac:dyDescent="0.25">
      <c r="A2" s="257" t="s">
        <v>68</v>
      </c>
      <c r="B2" s="258"/>
      <c r="C2" s="258"/>
      <c r="D2" s="258"/>
      <c r="E2" s="258"/>
      <c r="F2" s="258"/>
      <c r="G2" s="258"/>
      <c r="H2" s="258"/>
      <c r="I2" s="258"/>
    </row>
    <row r="3" spans="1:9" ht="123" thickBot="1" x14ac:dyDescent="0.3">
      <c r="A3" s="196"/>
      <c r="B3" s="197" t="s">
        <v>63</v>
      </c>
      <c r="C3" s="198" t="s">
        <v>50</v>
      </c>
      <c r="D3" s="199" t="s">
        <v>51</v>
      </c>
      <c r="E3" s="198" t="s">
        <v>52</v>
      </c>
      <c r="F3" s="199" t="s">
        <v>53</v>
      </c>
      <c r="G3" s="198" t="s">
        <v>39</v>
      </c>
      <c r="H3" s="198" t="s">
        <v>14</v>
      </c>
      <c r="I3" s="198" t="s">
        <v>15</v>
      </c>
    </row>
    <row r="4" spans="1:9" ht="16.5" thickBot="1" x14ac:dyDescent="0.3">
      <c r="A4" s="196" t="s">
        <v>41</v>
      </c>
      <c r="B4" s="198"/>
      <c r="C4" s="198"/>
      <c r="D4" s="199"/>
      <c r="E4" s="198"/>
      <c r="F4" s="199"/>
      <c r="G4" s="198"/>
      <c r="H4" s="198"/>
      <c r="I4" s="198"/>
    </row>
    <row r="5" spans="1:9" x14ac:dyDescent="0.25">
      <c r="A5" s="200" t="s">
        <v>1</v>
      </c>
      <c r="B5" s="201">
        <v>2931693</v>
      </c>
      <c r="C5" s="202">
        <v>432198</v>
      </c>
      <c r="D5" s="202">
        <v>43975</v>
      </c>
      <c r="E5" s="203">
        <v>0.14742266669804785</v>
      </c>
      <c r="F5" s="204">
        <v>165113</v>
      </c>
      <c r="G5" s="205">
        <v>0.38203092101305419</v>
      </c>
      <c r="H5" s="206">
        <v>77.209999999999994</v>
      </c>
      <c r="I5" s="206">
        <v>22.790000000000006</v>
      </c>
    </row>
    <row r="6" spans="1:9" x14ac:dyDescent="0.25">
      <c r="A6" s="212" t="s">
        <v>0</v>
      </c>
      <c r="B6" s="207">
        <v>8863305</v>
      </c>
      <c r="C6" s="208">
        <v>1324413</v>
      </c>
      <c r="D6" s="208">
        <v>132950</v>
      </c>
      <c r="E6" s="203">
        <v>0.14942654009988374</v>
      </c>
      <c r="F6" s="209">
        <v>425591</v>
      </c>
      <c r="G6" s="210">
        <v>0.32100000000000001</v>
      </c>
      <c r="H6" s="211">
        <v>77.25</v>
      </c>
      <c r="I6" s="211">
        <v>22.75</v>
      </c>
    </row>
    <row r="7" spans="1:9" x14ac:dyDescent="0.25">
      <c r="A7" s="212" t="s">
        <v>3</v>
      </c>
      <c r="B7" s="207">
        <v>836496</v>
      </c>
      <c r="C7" s="208">
        <v>117465</v>
      </c>
      <c r="D7" s="208">
        <v>12547</v>
      </c>
      <c r="E7" s="203">
        <v>0.14042505881677855</v>
      </c>
      <c r="F7" s="209">
        <v>18769</v>
      </c>
      <c r="G7" s="210">
        <v>0.15978376537692079</v>
      </c>
      <c r="H7" s="211">
        <v>76.69</v>
      </c>
      <c r="I7" s="211">
        <v>23.310000000000002</v>
      </c>
    </row>
    <row r="8" spans="1:9" x14ac:dyDescent="0.25">
      <c r="A8" s="212" t="s">
        <v>4</v>
      </c>
      <c r="B8" s="207">
        <v>200900</v>
      </c>
      <c r="C8" s="208">
        <v>30135</v>
      </c>
      <c r="D8" s="208">
        <v>3013</v>
      </c>
      <c r="E8" s="203">
        <v>0.15</v>
      </c>
      <c r="F8" s="209">
        <v>15768</v>
      </c>
      <c r="G8" s="210">
        <v>0.52324539571926332</v>
      </c>
      <c r="H8" s="211">
        <v>99.73</v>
      </c>
      <c r="I8" s="211">
        <v>0.26999999999999602</v>
      </c>
    </row>
    <row r="9" spans="1:9" x14ac:dyDescent="0.25">
      <c r="A9" s="212" t="s">
        <v>16</v>
      </c>
      <c r="B9" s="213">
        <v>12832394</v>
      </c>
      <c r="C9" s="213">
        <v>1904211</v>
      </c>
      <c r="D9" s="213">
        <v>192485</v>
      </c>
      <c r="E9" s="214">
        <v>0.14599999999999999</v>
      </c>
      <c r="F9" s="215">
        <v>625241</v>
      </c>
      <c r="G9" s="210">
        <v>0.32834649101386348</v>
      </c>
      <c r="H9" s="216"/>
      <c r="I9" s="216"/>
    </row>
    <row r="10" spans="1:9" x14ac:dyDescent="0.25">
      <c r="A10" s="217"/>
      <c r="B10" s="195"/>
      <c r="C10" s="195"/>
      <c r="D10" s="195"/>
      <c r="E10" s="195"/>
      <c r="F10" s="195"/>
      <c r="G10" s="195"/>
      <c r="H10" s="195"/>
      <c r="I10" s="195"/>
    </row>
    <row r="11" spans="1:9" ht="32.25" thickBot="1" x14ac:dyDescent="0.3">
      <c r="A11" s="218" t="s">
        <v>7</v>
      </c>
      <c r="B11" s="198"/>
      <c r="C11" s="198"/>
      <c r="D11" s="199"/>
      <c r="E11" s="198"/>
      <c r="F11" s="199"/>
      <c r="G11" s="198"/>
      <c r="H11" s="198"/>
      <c r="I11" s="198"/>
    </row>
    <row r="12" spans="1:9" x14ac:dyDescent="0.25">
      <c r="A12" s="200" t="s">
        <v>1</v>
      </c>
      <c r="B12" s="244">
        <v>5291450</v>
      </c>
      <c r="C12" s="202">
        <v>996050</v>
      </c>
      <c r="D12" s="202">
        <v>0</v>
      </c>
      <c r="E12" s="203">
        <v>0.18823762862731389</v>
      </c>
      <c r="F12" s="204">
        <v>216437</v>
      </c>
      <c r="G12" s="205">
        <v>0.21729531650017569</v>
      </c>
      <c r="H12" s="219">
        <v>82.9</v>
      </c>
      <c r="I12" s="219">
        <v>17.099999999999994</v>
      </c>
    </row>
    <row r="13" spans="1:9" x14ac:dyDescent="0.25">
      <c r="A13" s="212" t="s">
        <v>0</v>
      </c>
      <c r="B13" s="245">
        <v>12478650</v>
      </c>
      <c r="C13" s="208">
        <v>1516950</v>
      </c>
      <c r="D13" s="208">
        <v>0</v>
      </c>
      <c r="E13" s="203">
        <v>0.1215636306812035</v>
      </c>
      <c r="F13" s="209">
        <v>483385</v>
      </c>
      <c r="G13" s="210">
        <v>0.31865585549952208</v>
      </c>
      <c r="H13" s="220">
        <v>84.3</v>
      </c>
      <c r="I13" s="220">
        <v>15.700000000000003</v>
      </c>
    </row>
    <row r="14" spans="1:9" x14ac:dyDescent="0.25">
      <c r="A14" s="212" t="s">
        <v>4</v>
      </c>
      <c r="B14" s="245">
        <v>3301800</v>
      </c>
      <c r="C14" s="208">
        <v>400950</v>
      </c>
      <c r="D14" s="208">
        <v>0</v>
      </c>
      <c r="E14" s="203">
        <v>0.12143376340178084</v>
      </c>
      <c r="F14" s="209">
        <v>58540</v>
      </c>
      <c r="G14" s="210">
        <v>0.14600324229953859</v>
      </c>
      <c r="H14" s="220">
        <v>99.9</v>
      </c>
      <c r="I14" s="220">
        <v>9.9999999999994316E-2</v>
      </c>
    </row>
    <row r="15" spans="1:9" x14ac:dyDescent="0.25">
      <c r="A15" s="212" t="s">
        <v>16</v>
      </c>
      <c r="B15" s="252">
        <v>21071900</v>
      </c>
      <c r="C15" s="215">
        <v>2913950</v>
      </c>
      <c r="D15" s="215">
        <v>0</v>
      </c>
      <c r="E15" s="221">
        <v>0.13828605868478874</v>
      </c>
      <c r="F15" s="215">
        <v>758362</v>
      </c>
      <c r="G15" s="222">
        <v>0.26025223493882876</v>
      </c>
      <c r="H15" s="216"/>
      <c r="I15" s="216"/>
    </row>
    <row r="16" spans="1:9" x14ac:dyDescent="0.25">
      <c r="A16" s="217"/>
      <c r="B16" s="195"/>
      <c r="C16" s="195"/>
      <c r="D16" s="195"/>
      <c r="E16" s="195"/>
      <c r="F16" s="195"/>
      <c r="G16" s="195"/>
      <c r="H16" s="195"/>
      <c r="I16" s="195"/>
    </row>
    <row r="17" spans="1:9" ht="18" thickBot="1" x14ac:dyDescent="0.3">
      <c r="A17" s="196" t="s">
        <v>36</v>
      </c>
      <c r="B17" s="198"/>
      <c r="C17" s="198"/>
      <c r="D17" s="199"/>
      <c r="E17" s="198"/>
      <c r="F17" s="246"/>
      <c r="G17" s="198"/>
      <c r="H17" s="198"/>
      <c r="I17" s="198"/>
    </row>
    <row r="18" spans="1:9" x14ac:dyDescent="0.25">
      <c r="A18" s="200" t="s">
        <v>1</v>
      </c>
      <c r="B18" s="223">
        <v>2550094</v>
      </c>
      <c r="C18" s="223">
        <v>488500</v>
      </c>
      <c r="D18" s="223">
        <v>12700</v>
      </c>
      <c r="E18" s="203">
        <v>0.19156156596580362</v>
      </c>
      <c r="F18" s="247">
        <v>67820</v>
      </c>
      <c r="G18" s="205">
        <v>0.1388331627430911</v>
      </c>
      <c r="H18" s="248">
        <v>72</v>
      </c>
      <c r="I18" s="248">
        <v>28</v>
      </c>
    </row>
    <row r="19" spans="1:9" x14ac:dyDescent="0.25">
      <c r="A19" s="212" t="s">
        <v>3</v>
      </c>
      <c r="B19" s="224">
        <v>1241347</v>
      </c>
      <c r="C19" s="224">
        <v>164700</v>
      </c>
      <c r="D19" s="224">
        <v>6200</v>
      </c>
      <c r="E19" s="203">
        <v>0.13267845332529904</v>
      </c>
      <c r="F19" s="249">
        <v>24565</v>
      </c>
      <c r="G19" s="210">
        <v>0.14914996964177293</v>
      </c>
      <c r="H19" s="250">
        <v>72</v>
      </c>
      <c r="I19" s="250">
        <v>28</v>
      </c>
    </row>
    <row r="20" spans="1:9" x14ac:dyDescent="0.25">
      <c r="A20" s="212" t="s">
        <v>10</v>
      </c>
      <c r="B20" s="224">
        <v>615675</v>
      </c>
      <c r="C20" s="224">
        <v>77000</v>
      </c>
      <c r="D20" s="224">
        <v>3000</v>
      </c>
      <c r="E20" s="203">
        <v>0.12506598448856945</v>
      </c>
      <c r="F20" s="249">
        <v>6013</v>
      </c>
      <c r="G20" s="210">
        <v>7.8090909090909086E-2</v>
      </c>
      <c r="H20" s="250">
        <v>97</v>
      </c>
      <c r="I20" s="250">
        <v>3</v>
      </c>
    </row>
    <row r="21" spans="1:9" x14ac:dyDescent="0.25">
      <c r="A21" s="212" t="s">
        <v>16</v>
      </c>
      <c r="B21" s="241">
        <v>4407116</v>
      </c>
      <c r="C21" s="213">
        <v>730200</v>
      </c>
      <c r="D21" s="213">
        <v>21900</v>
      </c>
      <c r="E21" s="221">
        <v>0.16600000000000001</v>
      </c>
      <c r="F21" s="251">
        <v>98398</v>
      </c>
      <c r="G21" s="222">
        <v>0.13475486168173104</v>
      </c>
      <c r="H21" s="216"/>
      <c r="I21" s="216"/>
    </row>
    <row r="22" spans="1:9" x14ac:dyDescent="0.25">
      <c r="A22" s="217"/>
      <c r="B22" s="195"/>
      <c r="C22" s="195"/>
      <c r="D22" s="195"/>
      <c r="E22" s="195"/>
      <c r="F22" s="195"/>
      <c r="G22" s="195"/>
      <c r="H22" s="195"/>
      <c r="I22" s="195"/>
    </row>
    <row r="23" spans="1:9" ht="16.5" thickBot="1" x14ac:dyDescent="0.3">
      <c r="A23" s="196" t="s">
        <v>40</v>
      </c>
      <c r="B23" s="198"/>
      <c r="C23" s="198"/>
      <c r="D23" s="199"/>
      <c r="E23" s="198"/>
      <c r="F23" s="199"/>
      <c r="G23" s="198"/>
      <c r="H23" s="198"/>
      <c r="I23" s="198"/>
    </row>
    <row r="24" spans="1:9" x14ac:dyDescent="0.25">
      <c r="A24" s="200" t="s">
        <v>1</v>
      </c>
      <c r="B24" s="201">
        <v>1825760</v>
      </c>
      <c r="C24" s="202">
        <v>310370</v>
      </c>
      <c r="D24" s="202">
        <v>0</v>
      </c>
      <c r="E24" s="203">
        <v>0.16999496100254141</v>
      </c>
      <c r="F24" s="204">
        <v>28546</v>
      </c>
      <c r="G24" s="205">
        <v>9.1974095434481429E-2</v>
      </c>
      <c r="H24" s="206">
        <v>77.900000000000006</v>
      </c>
      <c r="I24" s="206">
        <v>22.099999999999994</v>
      </c>
    </row>
    <row r="25" spans="1:9" x14ac:dyDescent="0.25">
      <c r="A25" s="212" t="s">
        <v>3</v>
      </c>
      <c r="B25" s="207">
        <v>2423800</v>
      </c>
      <c r="C25" s="208">
        <v>363570</v>
      </c>
      <c r="D25" s="208">
        <v>0</v>
      </c>
      <c r="E25" s="203">
        <v>0.15</v>
      </c>
      <c r="F25" s="209">
        <v>59926</v>
      </c>
      <c r="G25" s="205">
        <v>0.16482658085100532</v>
      </c>
      <c r="H25" s="211">
        <v>73</v>
      </c>
      <c r="I25" s="211">
        <v>27</v>
      </c>
    </row>
    <row r="26" spans="1:9" x14ac:dyDescent="0.25">
      <c r="A26" s="212" t="s">
        <v>10</v>
      </c>
      <c r="B26" s="226" t="s">
        <v>28</v>
      </c>
      <c r="C26" s="208">
        <v>0</v>
      </c>
      <c r="D26" s="208">
        <v>0</v>
      </c>
      <c r="E26" s="225">
        <v>0</v>
      </c>
      <c r="F26" s="226" t="s">
        <v>28</v>
      </c>
      <c r="G26" s="226" t="s">
        <v>28</v>
      </c>
      <c r="H26" s="226" t="s">
        <v>28</v>
      </c>
      <c r="I26" s="226" t="s">
        <v>28</v>
      </c>
    </row>
    <row r="27" spans="1:9" x14ac:dyDescent="0.25">
      <c r="A27" s="212" t="s">
        <v>16</v>
      </c>
      <c r="B27" s="213">
        <v>4249560</v>
      </c>
      <c r="C27" s="215">
        <v>673940</v>
      </c>
      <c r="D27" s="215">
        <v>0</v>
      </c>
      <c r="E27" s="221">
        <v>0.15859053643200707</v>
      </c>
      <c r="F27" s="215">
        <v>88472</v>
      </c>
      <c r="G27" s="221">
        <v>0.25680067628548675</v>
      </c>
      <c r="H27" s="216"/>
      <c r="I27" s="216"/>
    </row>
    <row r="28" spans="1:9" ht="15.75" thickBot="1" x14ac:dyDescent="0.3">
      <c r="A28" s="217"/>
      <c r="B28" s="227"/>
      <c r="C28" s="227"/>
      <c r="D28" s="227"/>
      <c r="E28" s="228"/>
      <c r="F28" s="228"/>
      <c r="G28" s="228"/>
      <c r="H28" s="195"/>
      <c r="I28" s="195"/>
    </row>
    <row r="29" spans="1:9" ht="45.75" thickBot="1" x14ac:dyDescent="0.3">
      <c r="A29" s="229" t="s">
        <v>46</v>
      </c>
      <c r="B29" s="230">
        <v>42560970</v>
      </c>
      <c r="C29" s="231">
        <v>6222301</v>
      </c>
      <c r="D29" s="231">
        <v>214385</v>
      </c>
      <c r="E29" s="232">
        <v>0.14599999999999999</v>
      </c>
      <c r="F29" s="233">
        <v>1570473</v>
      </c>
      <c r="G29" s="234">
        <v>0.25239425093707296</v>
      </c>
      <c r="H29" s="235"/>
      <c r="I29" s="236"/>
    </row>
    <row r="30" spans="1:9" x14ac:dyDescent="0.25">
      <c r="A30" s="237"/>
      <c r="B30" s="238"/>
      <c r="C30" s="238"/>
      <c r="D30" s="238"/>
      <c r="E30" s="239"/>
      <c r="F30" s="238"/>
      <c r="G30" s="239"/>
      <c r="H30" s="238"/>
      <c r="I30" s="240"/>
    </row>
    <row r="31" spans="1:9" x14ac:dyDescent="0.25">
      <c r="A31" s="253" t="s">
        <v>44</v>
      </c>
      <c r="B31" s="253"/>
      <c r="C31" s="253"/>
      <c r="D31" s="253"/>
      <c r="E31" s="253"/>
      <c r="F31" s="253"/>
      <c r="G31" s="253"/>
      <c r="H31" s="253"/>
      <c r="I31" s="253"/>
    </row>
    <row r="32" spans="1:9" x14ac:dyDescent="0.25">
      <c r="A32" s="253" t="s">
        <v>42</v>
      </c>
      <c r="B32" s="253"/>
      <c r="C32" s="253"/>
      <c r="D32" s="253"/>
      <c r="E32" s="253"/>
      <c r="F32" s="253"/>
      <c r="G32" s="253"/>
      <c r="H32" s="253"/>
      <c r="I32" s="253"/>
    </row>
    <row r="33" spans="1:9" x14ac:dyDescent="0.25">
      <c r="A33" s="253" t="s">
        <v>43</v>
      </c>
      <c r="B33" s="254"/>
      <c r="C33" s="254"/>
      <c r="D33" s="254"/>
      <c r="E33" s="254"/>
      <c r="F33" s="254"/>
      <c r="G33" s="254"/>
      <c r="H33" s="254"/>
      <c r="I33" s="254"/>
    </row>
    <row r="34" spans="1:9" x14ac:dyDescent="0.25">
      <c r="A34" s="253" t="s">
        <v>65</v>
      </c>
      <c r="B34" s="254"/>
      <c r="C34" s="254"/>
      <c r="D34" s="254"/>
      <c r="E34" s="254"/>
      <c r="F34" s="254"/>
      <c r="G34" s="254"/>
      <c r="H34" s="254"/>
      <c r="I34" s="254"/>
    </row>
    <row r="35" spans="1:9" x14ac:dyDescent="0.25">
      <c r="A35" s="253" t="s">
        <v>74</v>
      </c>
      <c r="B35" s="254"/>
      <c r="C35" s="254"/>
      <c r="D35" s="254"/>
      <c r="E35" s="254"/>
      <c r="F35" s="254"/>
      <c r="G35" s="254"/>
      <c r="H35" s="254"/>
      <c r="I35" s="254"/>
    </row>
  </sheetData>
  <mergeCells count="6">
    <mergeCell ref="A35:I35"/>
    <mergeCell ref="A2:I2"/>
    <mergeCell ref="A31:I31"/>
    <mergeCell ref="A32:I32"/>
    <mergeCell ref="A33:I33"/>
    <mergeCell ref="A34:I34"/>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5"/>
  <sheetViews>
    <sheetView workbookViewId="0">
      <selection activeCell="A35" sqref="A35:I35"/>
    </sheetView>
  </sheetViews>
  <sheetFormatPr defaultRowHeight="15" x14ac:dyDescent="0.25"/>
  <cols>
    <col min="1" max="1" width="20.7109375" customWidth="1"/>
    <col min="2" max="2" width="15.7109375" customWidth="1"/>
    <col min="3" max="3" width="11.7109375" customWidth="1"/>
    <col min="4" max="4" width="14.7109375" customWidth="1"/>
    <col min="5" max="5" width="24.7109375" customWidth="1"/>
    <col min="6" max="6" width="14.7109375" customWidth="1"/>
    <col min="7" max="7" width="21.7109375" customWidth="1"/>
    <col min="8" max="9" width="12.7109375" customWidth="1"/>
    <col min="10" max="10" width="28.140625" customWidth="1"/>
  </cols>
  <sheetData>
    <row r="1" spans="1:9" s="105" customFormat="1" ht="19.899999999999999" customHeight="1" x14ac:dyDescent="0.25">
      <c r="A1" s="134"/>
      <c r="C1" s="105" t="s">
        <v>47</v>
      </c>
    </row>
    <row r="2" spans="1:9" s="101" customFormat="1" ht="19.899999999999999" customHeight="1" x14ac:dyDescent="0.25">
      <c r="A2" s="135"/>
      <c r="C2" s="261" t="s">
        <v>61</v>
      </c>
      <c r="D2" s="261"/>
      <c r="E2" s="261"/>
      <c r="F2" s="261"/>
      <c r="G2" s="261"/>
    </row>
    <row r="3" spans="1:9" ht="48" thickBot="1" x14ac:dyDescent="0.3">
      <c r="A3" s="74"/>
      <c r="B3" s="104" t="s">
        <v>49</v>
      </c>
      <c r="C3" s="75" t="s">
        <v>50</v>
      </c>
      <c r="D3" s="76" t="s">
        <v>51</v>
      </c>
      <c r="E3" s="75" t="s">
        <v>52</v>
      </c>
      <c r="F3" s="76" t="s">
        <v>53</v>
      </c>
      <c r="G3" s="75" t="s">
        <v>39</v>
      </c>
      <c r="H3" s="75" t="s">
        <v>14</v>
      </c>
      <c r="I3" s="75" t="s">
        <v>15</v>
      </c>
    </row>
    <row r="4" spans="1:9" ht="16.5" thickBot="1" x14ac:dyDescent="0.3">
      <c r="A4" s="74" t="s">
        <v>41</v>
      </c>
      <c r="B4" s="75"/>
      <c r="C4" s="75"/>
      <c r="D4" s="76"/>
      <c r="E4" s="75"/>
      <c r="F4" s="76"/>
      <c r="G4" s="75"/>
      <c r="H4" s="75"/>
      <c r="I4" s="75"/>
    </row>
    <row r="5" spans="1:9" x14ac:dyDescent="0.25">
      <c r="A5" s="67" t="s">
        <v>1</v>
      </c>
      <c r="B5" s="68">
        <v>5132654</v>
      </c>
      <c r="C5" s="69">
        <v>872551</v>
      </c>
      <c r="D5" s="69">
        <v>76990</v>
      </c>
      <c r="E5" s="70">
        <f t="shared" ref="E5:E6" si="0">C5/B5</f>
        <v>0.16999996493042391</v>
      </c>
      <c r="F5" s="4">
        <v>215310</v>
      </c>
      <c r="G5" s="72">
        <f>F5/C5</f>
        <v>0.24675921522065758</v>
      </c>
      <c r="H5" s="73">
        <v>93</v>
      </c>
      <c r="I5" s="73">
        <f>100-H5</f>
        <v>7</v>
      </c>
    </row>
    <row r="6" spans="1:9" x14ac:dyDescent="0.25">
      <c r="A6" s="3" t="s">
        <v>0</v>
      </c>
      <c r="B6" s="53">
        <v>8153725</v>
      </c>
      <c r="C6" s="17">
        <v>1223059</v>
      </c>
      <c r="D6" s="17">
        <v>122306</v>
      </c>
      <c r="E6" s="38">
        <f t="shared" si="0"/>
        <v>0.15000003066083292</v>
      </c>
      <c r="F6" s="4">
        <v>325030</v>
      </c>
      <c r="G6" s="28">
        <f>F6/C6</f>
        <v>0.26575169309084845</v>
      </c>
      <c r="H6" s="49">
        <v>88</v>
      </c>
      <c r="I6" s="49">
        <f>100-H6</f>
        <v>12</v>
      </c>
    </row>
    <row r="7" spans="1:9" x14ac:dyDescent="0.25">
      <c r="A7" s="3" t="s">
        <v>3</v>
      </c>
      <c r="B7" s="53">
        <v>916583</v>
      </c>
      <c r="C7" s="17">
        <v>128169</v>
      </c>
      <c r="D7" s="17">
        <v>13733</v>
      </c>
      <c r="E7" s="38">
        <f t="shared" ref="E7:E9" si="1">C7/B7</f>
        <v>0.13983349025674707</v>
      </c>
      <c r="F7" s="4">
        <v>41393</v>
      </c>
      <c r="G7" s="28">
        <f>F7/C7</f>
        <v>0.32295640911608892</v>
      </c>
      <c r="H7" s="49">
        <v>93</v>
      </c>
      <c r="I7" s="49">
        <f>100-H7</f>
        <v>7</v>
      </c>
    </row>
    <row r="8" spans="1:9" x14ac:dyDescent="0.25">
      <c r="A8" s="3" t="s">
        <v>4</v>
      </c>
      <c r="B8" s="53">
        <v>200900</v>
      </c>
      <c r="C8" s="17">
        <v>30135</v>
      </c>
      <c r="D8" s="17">
        <v>3013</v>
      </c>
      <c r="E8" s="38">
        <f t="shared" si="1"/>
        <v>0.15</v>
      </c>
      <c r="F8" s="4">
        <v>12063</v>
      </c>
      <c r="G8" s="28">
        <f>F8/C8</f>
        <v>0.40029865604778497</v>
      </c>
      <c r="H8" s="49">
        <v>99</v>
      </c>
      <c r="I8" s="49">
        <f>100-H8</f>
        <v>1</v>
      </c>
    </row>
    <row r="9" spans="1:9" x14ac:dyDescent="0.25">
      <c r="A9" s="3" t="s">
        <v>16</v>
      </c>
      <c r="B9" s="54">
        <f>SUM(B5:B8)</f>
        <v>14403862</v>
      </c>
      <c r="C9" s="13">
        <f>SUM(C5:C8)</f>
        <v>2253914</v>
      </c>
      <c r="D9" s="13">
        <f>SUM(D5:D8)</f>
        <v>216042</v>
      </c>
      <c r="E9" s="31">
        <f t="shared" si="1"/>
        <v>0.15647983853219366</v>
      </c>
      <c r="F9" s="13">
        <f>SUM(F5:F8)</f>
        <v>593796</v>
      </c>
      <c r="G9" s="31">
        <f>F9/C9</f>
        <v>0.26345104560333715</v>
      </c>
      <c r="H9" s="139"/>
      <c r="I9" s="139"/>
    </row>
    <row r="10" spans="1:9" x14ac:dyDescent="0.25">
      <c r="A10" s="136"/>
    </row>
    <row r="11" spans="1:9" s="63" customFormat="1" ht="16.5" thickBot="1" x14ac:dyDescent="0.3">
      <c r="A11" s="79" t="s">
        <v>7</v>
      </c>
      <c r="B11" s="75"/>
      <c r="C11" s="75"/>
      <c r="D11" s="76"/>
      <c r="E11" s="75"/>
      <c r="F11" s="76"/>
      <c r="G11" s="75"/>
      <c r="H11" s="75"/>
      <c r="I11" s="75"/>
    </row>
    <row r="12" spans="1:9" x14ac:dyDescent="0.25">
      <c r="A12" s="67" t="s">
        <v>1</v>
      </c>
      <c r="B12" s="68">
        <v>6526700</v>
      </c>
      <c r="C12" s="69">
        <v>1239350</v>
      </c>
      <c r="D12" s="69">
        <v>0</v>
      </c>
      <c r="E12" s="70">
        <f t="shared" ref="E12:E15" si="2">C12/B12</f>
        <v>0.18988922426341029</v>
      </c>
      <c r="F12" s="71">
        <v>268571</v>
      </c>
      <c r="G12" s="72">
        <f>F12/C12</f>
        <v>0.21670311050147253</v>
      </c>
      <c r="H12" s="78">
        <v>87.2</v>
      </c>
      <c r="I12" s="78">
        <f t="shared" ref="I12:I14" si="3">100-H12</f>
        <v>12.799999999999997</v>
      </c>
    </row>
    <row r="13" spans="1:9" x14ac:dyDescent="0.25">
      <c r="A13" s="3" t="s">
        <v>0</v>
      </c>
      <c r="B13" s="53">
        <v>12992150</v>
      </c>
      <c r="C13" s="17">
        <v>1643400</v>
      </c>
      <c r="D13" s="17">
        <v>0</v>
      </c>
      <c r="E13" s="38">
        <f t="shared" si="2"/>
        <v>0.12649176618188676</v>
      </c>
      <c r="F13" s="4">
        <v>447936</v>
      </c>
      <c r="G13" s="72">
        <f t="shared" ref="G13:G15" si="4">F13/C13</f>
        <v>0.27256663015699162</v>
      </c>
      <c r="H13" s="50">
        <v>88.2</v>
      </c>
      <c r="I13" s="50">
        <f t="shared" si="3"/>
        <v>11.799999999999997</v>
      </c>
    </row>
    <row r="14" spans="1:9" x14ac:dyDescent="0.25">
      <c r="A14" s="3" t="s">
        <v>4</v>
      </c>
      <c r="B14" s="53">
        <v>3417100</v>
      </c>
      <c r="C14" s="17">
        <v>431250</v>
      </c>
      <c r="D14" s="17">
        <v>0</v>
      </c>
      <c r="E14" s="38">
        <f t="shared" si="2"/>
        <v>0.12620350589681309</v>
      </c>
      <c r="F14" s="4">
        <v>79240</v>
      </c>
      <c r="G14" s="72">
        <f t="shared" si="4"/>
        <v>0.18374492753623189</v>
      </c>
      <c r="H14" s="50">
        <v>99.7</v>
      </c>
      <c r="I14" s="50">
        <f t="shared" si="3"/>
        <v>0.29999999999999716</v>
      </c>
    </row>
    <row r="15" spans="1:9" x14ac:dyDescent="0.25">
      <c r="A15" s="3" t="s">
        <v>16</v>
      </c>
      <c r="B15" s="13">
        <f>SUM(B12:B14)</f>
        <v>22935950</v>
      </c>
      <c r="C15" s="13">
        <f>SUM(C12:C14)</f>
        <v>3314000</v>
      </c>
      <c r="D15" s="13">
        <v>0</v>
      </c>
      <c r="E15" s="31">
        <f t="shared" si="2"/>
        <v>0.14448932788918706</v>
      </c>
      <c r="F15" s="13">
        <f>SUM(F12:F14)</f>
        <v>795747</v>
      </c>
      <c r="G15" s="138">
        <f t="shared" si="4"/>
        <v>0.24011677730838865</v>
      </c>
      <c r="H15" s="140"/>
      <c r="I15" s="16"/>
    </row>
    <row r="16" spans="1:9" x14ac:dyDescent="0.25">
      <c r="A16" s="136"/>
    </row>
    <row r="17" spans="1:13" ht="16.5" thickBot="1" x14ac:dyDescent="0.3">
      <c r="A17" s="74" t="s">
        <v>36</v>
      </c>
      <c r="B17" s="75"/>
      <c r="C17" s="75"/>
      <c r="D17" s="76"/>
      <c r="E17" s="75"/>
      <c r="F17" s="76"/>
      <c r="G17" s="75"/>
      <c r="H17" s="75"/>
      <c r="I17" s="75"/>
      <c r="J17" s="55"/>
      <c r="K17" s="12"/>
      <c r="M17" s="16"/>
    </row>
    <row r="18" spans="1:13" x14ac:dyDescent="0.25">
      <c r="A18" s="67" t="s">
        <v>1</v>
      </c>
      <c r="B18" s="77">
        <v>2758663</v>
      </c>
      <c r="C18" s="77">
        <v>485100</v>
      </c>
      <c r="D18" s="77">
        <v>13700</v>
      </c>
      <c r="E18" s="70">
        <f t="shared" ref="E18:E21" si="5">C18/B18</f>
        <v>0.17584605296116271</v>
      </c>
      <c r="F18" s="71">
        <v>74389</v>
      </c>
      <c r="G18" s="72">
        <f t="shared" ref="G18:G21" si="6">F18/C18</f>
        <v>0.15334776334776334</v>
      </c>
      <c r="H18" s="73">
        <v>92.8</v>
      </c>
      <c r="I18" s="78">
        <f t="shared" ref="I18:I20" si="7">100-H18</f>
        <v>7.2000000000000028</v>
      </c>
      <c r="J18" s="46"/>
    </row>
    <row r="19" spans="1:13" x14ac:dyDescent="0.25">
      <c r="A19" s="3" t="s">
        <v>3</v>
      </c>
      <c r="B19" s="48">
        <v>1613880</v>
      </c>
      <c r="C19" s="48">
        <v>197400</v>
      </c>
      <c r="D19" s="48">
        <v>8000</v>
      </c>
      <c r="E19" s="38">
        <f t="shared" si="5"/>
        <v>0.12231392668599896</v>
      </c>
      <c r="F19" s="4">
        <v>26946</v>
      </c>
      <c r="G19" s="28">
        <f t="shared" si="6"/>
        <v>0.13650455927051672</v>
      </c>
      <c r="H19" s="49">
        <v>91.1</v>
      </c>
      <c r="I19" s="78">
        <f t="shared" si="7"/>
        <v>8.9000000000000057</v>
      </c>
    </row>
    <row r="20" spans="1:13" x14ac:dyDescent="0.25">
      <c r="A20" s="3" t="s">
        <v>10</v>
      </c>
      <c r="B20" s="48">
        <v>662134</v>
      </c>
      <c r="C20" s="48">
        <v>78300</v>
      </c>
      <c r="D20" s="48">
        <v>3300</v>
      </c>
      <c r="E20" s="38">
        <f t="shared" si="5"/>
        <v>0.11825400900724023</v>
      </c>
      <c r="F20" s="4">
        <v>7498</v>
      </c>
      <c r="G20" s="28">
        <f t="shared" si="6"/>
        <v>9.575989782886335E-2</v>
      </c>
      <c r="H20" s="49">
        <v>100</v>
      </c>
      <c r="I20" s="78">
        <f t="shared" si="7"/>
        <v>0</v>
      </c>
    </row>
    <row r="21" spans="1:13" x14ac:dyDescent="0.25">
      <c r="A21" s="3" t="s">
        <v>16</v>
      </c>
      <c r="B21" s="54">
        <f>SUM(B18:B20)</f>
        <v>5034677</v>
      </c>
      <c r="C21" s="54">
        <f>SUM(C18:C20)</f>
        <v>760800</v>
      </c>
      <c r="D21" s="54">
        <f>SUM(D18:D20)</f>
        <v>25000</v>
      </c>
      <c r="E21" s="31">
        <f t="shared" si="5"/>
        <v>0.15111197798786297</v>
      </c>
      <c r="F21" s="13">
        <f>SUM(F18:F20)</f>
        <v>108833</v>
      </c>
      <c r="G21" s="31">
        <f t="shared" si="6"/>
        <v>0.14305073606729757</v>
      </c>
      <c r="H21" s="139"/>
      <c r="I21" s="78"/>
    </row>
    <row r="22" spans="1:13" x14ac:dyDescent="0.25">
      <c r="A22" s="136"/>
      <c r="M22" t="s">
        <v>64</v>
      </c>
    </row>
    <row r="23" spans="1:13" ht="16.5" thickBot="1" x14ac:dyDescent="0.3">
      <c r="A23" s="74" t="s">
        <v>40</v>
      </c>
      <c r="B23" s="75"/>
      <c r="C23" s="75"/>
      <c r="D23" s="76"/>
      <c r="E23" s="75"/>
      <c r="F23" s="76"/>
      <c r="G23" s="75"/>
      <c r="H23" s="75"/>
      <c r="I23" s="75"/>
    </row>
    <row r="24" spans="1:13" x14ac:dyDescent="0.25">
      <c r="A24" s="67" t="s">
        <v>1</v>
      </c>
      <c r="B24" s="68">
        <v>1464330</v>
      </c>
      <c r="C24" s="69">
        <v>248920</v>
      </c>
      <c r="D24" s="69">
        <v>0</v>
      </c>
      <c r="E24" s="70">
        <f t="shared" ref="E24:E27" si="8">C24/B24</f>
        <v>0.16998900521057411</v>
      </c>
      <c r="F24" s="71">
        <v>19044</v>
      </c>
      <c r="G24" s="72">
        <f>F24/C24</f>
        <v>7.6506508115057048E-2</v>
      </c>
      <c r="H24" s="73">
        <v>81.400000000000006</v>
      </c>
      <c r="I24" s="73">
        <v>18.600000000000001</v>
      </c>
    </row>
    <row r="25" spans="1:13" x14ac:dyDescent="0.25">
      <c r="A25" s="3" t="s">
        <v>3</v>
      </c>
      <c r="B25" s="53">
        <v>2270445</v>
      </c>
      <c r="C25" s="17">
        <v>340540</v>
      </c>
      <c r="D25" s="17">
        <v>0</v>
      </c>
      <c r="E25" s="38">
        <f t="shared" si="8"/>
        <v>0.14998821816868499</v>
      </c>
      <c r="F25" s="4">
        <v>47720</v>
      </c>
      <c r="G25" s="72">
        <f>F25/C25</f>
        <v>0.14013038115933518</v>
      </c>
      <c r="H25" s="49">
        <v>81.8</v>
      </c>
      <c r="I25" s="49">
        <v>18.2</v>
      </c>
    </row>
    <row r="26" spans="1:13" x14ac:dyDescent="0.25">
      <c r="A26" s="3" t="s">
        <v>10</v>
      </c>
      <c r="B26" s="53"/>
      <c r="C26" s="17">
        <v>0</v>
      </c>
      <c r="D26" s="17">
        <v>0</v>
      </c>
      <c r="E26" s="38">
        <v>0</v>
      </c>
      <c r="F26" s="32" t="s">
        <v>28</v>
      </c>
      <c r="G26" s="32" t="s">
        <v>28</v>
      </c>
      <c r="H26" s="32" t="s">
        <v>28</v>
      </c>
      <c r="I26" s="51" t="s">
        <v>28</v>
      </c>
    </row>
    <row r="27" spans="1:13" x14ac:dyDescent="0.25">
      <c r="A27" s="3" t="s">
        <v>16</v>
      </c>
      <c r="B27" s="54">
        <f>SUM(B24:B26)</f>
        <v>3734775</v>
      </c>
      <c r="C27" s="13">
        <f>SUM(C24:C26)</f>
        <v>589460</v>
      </c>
      <c r="D27" s="13">
        <v>0</v>
      </c>
      <c r="E27" s="31">
        <f t="shared" si="8"/>
        <v>0.15783012363529261</v>
      </c>
      <c r="F27" s="13">
        <v>66764</v>
      </c>
      <c r="G27" s="138">
        <f>F27/C27</f>
        <v>0.11326298646218573</v>
      </c>
      <c r="H27" s="16"/>
      <c r="I27" s="16"/>
    </row>
    <row r="28" spans="1:13" ht="15.75" thickBot="1" x14ac:dyDescent="0.3">
      <c r="A28" s="136"/>
      <c r="B28" s="26"/>
      <c r="C28" s="26"/>
      <c r="D28" s="26"/>
      <c r="E28" s="8"/>
      <c r="F28" s="8"/>
      <c r="G28" s="8"/>
    </row>
    <row r="29" spans="1:13" ht="45.75" thickBot="1" x14ac:dyDescent="0.3">
      <c r="A29" s="137" t="s">
        <v>46</v>
      </c>
      <c r="B29" s="27">
        <f>B9+B15+B21+B27</f>
        <v>46109264</v>
      </c>
      <c r="C29" s="27">
        <f>C9+C15+C21+C27</f>
        <v>6918174</v>
      </c>
      <c r="D29" s="27">
        <f>D9+D15+D21+D27</f>
        <v>241042</v>
      </c>
      <c r="E29" s="41">
        <f t="shared" ref="E29" si="9">C29/B29</f>
        <v>0.1500386993815386</v>
      </c>
      <c r="F29" s="56">
        <f>F9+F15+F21+F27</f>
        <v>1565140</v>
      </c>
      <c r="G29" s="58">
        <f>(G9+G15+G21+G27)/4</f>
        <v>0.18997038636030225</v>
      </c>
      <c r="H29" s="57"/>
      <c r="I29" s="43"/>
    </row>
    <row r="30" spans="1:13" x14ac:dyDescent="0.25">
      <c r="A30" s="59"/>
      <c r="B30" s="60"/>
      <c r="C30" s="60"/>
      <c r="D30" s="60"/>
      <c r="E30" s="61"/>
      <c r="F30" s="60"/>
      <c r="G30" s="61"/>
      <c r="H30" s="60"/>
      <c r="I30" s="62"/>
    </row>
    <row r="31" spans="1:13" ht="45" customHeight="1" x14ac:dyDescent="0.25">
      <c r="A31" s="253" t="s">
        <v>44</v>
      </c>
      <c r="B31" s="253"/>
      <c r="C31" s="253"/>
      <c r="D31" s="253"/>
      <c r="E31" s="253"/>
      <c r="F31" s="253"/>
      <c r="G31" s="253"/>
      <c r="H31" s="253"/>
      <c r="I31" s="253"/>
    </row>
    <row r="32" spans="1:13" ht="15" customHeight="1" x14ac:dyDescent="0.25">
      <c r="A32" s="253" t="s">
        <v>42</v>
      </c>
      <c r="B32" s="253"/>
      <c r="C32" s="253"/>
      <c r="D32" s="253"/>
      <c r="E32" s="253"/>
      <c r="F32" s="253"/>
      <c r="G32" s="253"/>
      <c r="H32" s="253"/>
      <c r="I32" s="253"/>
    </row>
    <row r="33" spans="1:9" ht="30" customHeight="1" x14ac:dyDescent="0.25">
      <c r="A33" s="253" t="s">
        <v>43</v>
      </c>
      <c r="B33" s="254"/>
      <c r="C33" s="254"/>
      <c r="D33" s="254"/>
      <c r="E33" s="254"/>
      <c r="F33" s="254"/>
      <c r="G33" s="254"/>
      <c r="H33" s="254"/>
      <c r="I33" s="254"/>
    </row>
    <row r="34" spans="1:9" ht="15" customHeight="1" x14ac:dyDescent="0.25">
      <c r="A34" s="253" t="s">
        <v>60</v>
      </c>
      <c r="B34" s="254"/>
      <c r="C34" s="254"/>
      <c r="D34" s="254"/>
      <c r="E34" s="254"/>
      <c r="F34" s="254"/>
      <c r="G34" s="254"/>
      <c r="H34" s="254"/>
      <c r="I34" s="254"/>
    </row>
    <row r="35" spans="1:9" ht="27" customHeight="1" x14ac:dyDescent="0.25">
      <c r="A35" s="253" t="s">
        <v>66</v>
      </c>
      <c r="B35" s="254"/>
      <c r="C35" s="254"/>
      <c r="D35" s="254"/>
      <c r="E35" s="254"/>
      <c r="F35" s="254"/>
      <c r="G35" s="254"/>
      <c r="H35" s="254"/>
      <c r="I35" s="254"/>
    </row>
  </sheetData>
  <mergeCells count="6">
    <mergeCell ref="C2:G2"/>
    <mergeCell ref="A35:I35"/>
    <mergeCell ref="A32:I32"/>
    <mergeCell ref="A31:I31"/>
    <mergeCell ref="A33:I33"/>
    <mergeCell ref="A34:I34"/>
  </mergeCells>
  <pageMargins left="0.23622047244094491" right="3.937007874015748E-2" top="0.74803149606299213" bottom="0.74803149606299213" header="0.31496062992125984" footer="0.31496062992125984"/>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5"/>
  <sheetViews>
    <sheetView topLeftCell="A19" workbookViewId="0">
      <selection activeCell="A35" sqref="A35:I35"/>
    </sheetView>
  </sheetViews>
  <sheetFormatPr defaultRowHeight="15" x14ac:dyDescent="0.25"/>
  <cols>
    <col min="1" max="1" width="20.7109375" customWidth="1"/>
    <col min="2" max="2" width="15.7109375" customWidth="1"/>
    <col min="3" max="3" width="11.7109375" customWidth="1"/>
    <col min="4" max="4" width="14.7109375" customWidth="1"/>
    <col min="5" max="5" width="24.7109375" customWidth="1"/>
    <col min="6" max="6" width="14.7109375" customWidth="1"/>
    <col min="7" max="7" width="21.7109375" customWidth="1"/>
    <col min="8" max="9" width="12.7109375" customWidth="1"/>
    <col min="10" max="10" width="28.140625" customWidth="1"/>
  </cols>
  <sheetData>
    <row r="1" spans="1:9" s="102" customFormat="1" ht="19.899999999999999" customHeight="1" x14ac:dyDescent="0.25">
      <c r="C1" s="102" t="s">
        <v>57</v>
      </c>
    </row>
    <row r="2" spans="1:9" s="102" customFormat="1" ht="19.899999999999999" customHeight="1" x14ac:dyDescent="0.25">
      <c r="C2" s="262" t="s">
        <v>61</v>
      </c>
      <c r="D2" s="262"/>
      <c r="E2" s="262"/>
      <c r="F2" s="262"/>
      <c r="G2" s="262"/>
    </row>
    <row r="3" spans="1:9" ht="48" thickBot="1" x14ac:dyDescent="0.3">
      <c r="A3" s="74"/>
      <c r="B3" s="75" t="s">
        <v>54</v>
      </c>
      <c r="C3" s="75" t="s">
        <v>50</v>
      </c>
      <c r="D3" s="76" t="s">
        <v>51</v>
      </c>
      <c r="E3" s="75" t="s">
        <v>52</v>
      </c>
      <c r="F3" s="76" t="s">
        <v>53</v>
      </c>
      <c r="G3" s="75" t="s">
        <v>39</v>
      </c>
      <c r="H3" s="75" t="s">
        <v>14</v>
      </c>
      <c r="I3" s="75" t="s">
        <v>15</v>
      </c>
    </row>
    <row r="4" spans="1:9" ht="16.5" thickBot="1" x14ac:dyDescent="0.3">
      <c r="A4" s="74" t="s">
        <v>41</v>
      </c>
      <c r="B4" s="75"/>
      <c r="C4" s="75"/>
      <c r="D4" s="76"/>
      <c r="E4" s="75"/>
      <c r="F4" s="76"/>
      <c r="G4" s="75"/>
      <c r="H4" s="75"/>
      <c r="I4" s="75"/>
    </row>
    <row r="5" spans="1:9" x14ac:dyDescent="0.25">
      <c r="A5" s="89" t="s">
        <v>1</v>
      </c>
      <c r="B5" s="90">
        <v>6364234</v>
      </c>
      <c r="C5" s="90">
        <v>1081920</v>
      </c>
      <c r="D5" s="90">
        <v>95464</v>
      </c>
      <c r="E5" s="91">
        <f t="shared" ref="E5:E8" si="0">C5/B5</f>
        <v>0.17000003456818213</v>
      </c>
      <c r="F5" s="113">
        <v>195432</v>
      </c>
      <c r="G5" s="114">
        <v>0.18099999999999999</v>
      </c>
      <c r="H5" s="115">
        <v>97</v>
      </c>
      <c r="I5" s="115">
        <v>3</v>
      </c>
    </row>
    <row r="6" spans="1:9" x14ac:dyDescent="0.25">
      <c r="A6" s="3" t="s">
        <v>0</v>
      </c>
      <c r="B6" s="17">
        <v>9298261</v>
      </c>
      <c r="C6" s="17">
        <v>1394739</v>
      </c>
      <c r="D6" s="17">
        <v>139474</v>
      </c>
      <c r="E6" s="38">
        <f t="shared" si="0"/>
        <v>0.14999998386795121</v>
      </c>
      <c r="F6" s="116">
        <v>223880</v>
      </c>
      <c r="G6" s="117">
        <v>0.161</v>
      </c>
      <c r="H6" s="118">
        <v>94</v>
      </c>
      <c r="I6" s="118">
        <v>6</v>
      </c>
    </row>
    <row r="7" spans="1:9" x14ac:dyDescent="0.25">
      <c r="A7" s="3" t="s">
        <v>3</v>
      </c>
      <c r="B7" s="17">
        <v>1595023</v>
      </c>
      <c r="C7" s="17">
        <v>239253</v>
      </c>
      <c r="D7" s="17">
        <v>23925</v>
      </c>
      <c r="E7" s="38">
        <f t="shared" si="0"/>
        <v>0.14999971787240685</v>
      </c>
      <c r="F7" s="116">
        <v>21375</v>
      </c>
      <c r="G7" s="117">
        <v>8.8999999999999996E-2</v>
      </c>
      <c r="H7" s="118">
        <v>94</v>
      </c>
      <c r="I7" s="118">
        <v>6</v>
      </c>
    </row>
    <row r="8" spans="1:9" x14ac:dyDescent="0.25">
      <c r="A8" s="3" t="s">
        <v>4</v>
      </c>
      <c r="B8" s="17">
        <v>200900</v>
      </c>
      <c r="C8" s="17">
        <v>30135</v>
      </c>
      <c r="D8" s="17">
        <v>3013</v>
      </c>
      <c r="E8" s="38">
        <f t="shared" si="0"/>
        <v>0.15</v>
      </c>
      <c r="F8" s="116">
        <v>6114</v>
      </c>
      <c r="G8" s="117">
        <v>0.20300000000000001</v>
      </c>
      <c r="H8" s="118">
        <v>99.2</v>
      </c>
      <c r="I8" s="118">
        <v>0.8</v>
      </c>
    </row>
    <row r="9" spans="1:9" x14ac:dyDescent="0.25">
      <c r="A9" s="3" t="s">
        <v>16</v>
      </c>
      <c r="B9" s="13">
        <f>SUM(B5:B8)</f>
        <v>17458418</v>
      </c>
      <c r="C9" s="13">
        <f>SUM(C5:C8)</f>
        <v>2746047</v>
      </c>
      <c r="D9" s="13">
        <f>SUM(D5:D8)</f>
        <v>261876</v>
      </c>
      <c r="E9" s="31">
        <f t="shared" ref="E9" si="1">C9/B9</f>
        <v>0.1572907121366896</v>
      </c>
      <c r="F9" s="119">
        <f>SUM(F5:F8)</f>
        <v>446801</v>
      </c>
      <c r="G9" s="120">
        <f>F9/C9</f>
        <v>0.16270697478957935</v>
      </c>
      <c r="H9" s="121"/>
      <c r="I9" s="121"/>
    </row>
    <row r="10" spans="1:9" x14ac:dyDescent="0.25">
      <c r="A10" s="2"/>
      <c r="F10" s="122"/>
      <c r="G10" s="123"/>
      <c r="H10" s="121"/>
      <c r="I10" s="121"/>
    </row>
    <row r="11" spans="1:9" ht="16.5" thickBot="1" x14ac:dyDescent="0.3">
      <c r="A11" s="79" t="s">
        <v>7</v>
      </c>
      <c r="B11" s="75"/>
      <c r="C11" s="75"/>
      <c r="D11" s="76"/>
      <c r="E11" s="75"/>
      <c r="F11" s="124"/>
      <c r="G11" s="125"/>
      <c r="H11" s="126"/>
      <c r="I11" s="126"/>
    </row>
    <row r="12" spans="1:9" x14ac:dyDescent="0.25">
      <c r="A12" s="67" t="s">
        <v>1</v>
      </c>
      <c r="B12" s="69">
        <v>5768650</v>
      </c>
      <c r="C12" s="69">
        <v>1090600</v>
      </c>
      <c r="D12" s="69">
        <v>0</v>
      </c>
      <c r="E12" s="70">
        <f t="shared" ref="E12:E15" si="2">C12/B12</f>
        <v>0.18905636500741074</v>
      </c>
      <c r="F12" s="127">
        <v>257646</v>
      </c>
      <c r="G12" s="128">
        <v>0.23599999999999999</v>
      </c>
      <c r="H12" s="129">
        <v>94.8</v>
      </c>
      <c r="I12" s="129">
        <v>5.2</v>
      </c>
    </row>
    <row r="13" spans="1:9" x14ac:dyDescent="0.25">
      <c r="A13" s="3" t="s">
        <v>0</v>
      </c>
      <c r="B13" s="17">
        <v>13992950</v>
      </c>
      <c r="C13" s="17">
        <v>1804200</v>
      </c>
      <c r="D13" s="17">
        <v>0</v>
      </c>
      <c r="E13" s="38">
        <f t="shared" si="2"/>
        <v>0.12893635723703722</v>
      </c>
      <c r="F13" s="116">
        <v>482544</v>
      </c>
      <c r="G13" s="117">
        <v>0.26700000000000002</v>
      </c>
      <c r="H13" s="118">
        <v>96.6</v>
      </c>
      <c r="I13" s="118">
        <v>3.4</v>
      </c>
    </row>
    <row r="14" spans="1:9" x14ac:dyDescent="0.25">
      <c r="A14" s="3" t="s">
        <v>4</v>
      </c>
      <c r="B14" s="17">
        <v>2805150</v>
      </c>
      <c r="C14" s="17">
        <v>390800</v>
      </c>
      <c r="D14" s="17">
        <v>0</v>
      </c>
      <c r="E14" s="38">
        <f t="shared" si="2"/>
        <v>0.1393151881361068</v>
      </c>
      <c r="F14" s="116">
        <v>127939</v>
      </c>
      <c r="G14" s="117">
        <v>0.32700000000000001</v>
      </c>
      <c r="H14" s="118">
        <v>99.9</v>
      </c>
      <c r="I14" s="118">
        <v>0.1</v>
      </c>
    </row>
    <row r="15" spans="1:9" x14ac:dyDescent="0.25">
      <c r="A15" s="3" t="s">
        <v>16</v>
      </c>
      <c r="B15" s="13">
        <f>SUM(B12:B14)</f>
        <v>22566750</v>
      </c>
      <c r="C15" s="13">
        <f>SUM(C12:C14)</f>
        <v>3285600</v>
      </c>
      <c r="D15" s="13">
        <v>0</v>
      </c>
      <c r="E15" s="31">
        <f t="shared" si="2"/>
        <v>0.14559473561766759</v>
      </c>
      <c r="F15" s="119">
        <f>SUM(F12:F14)</f>
        <v>868129</v>
      </c>
      <c r="G15" s="120">
        <f>F15/C15</f>
        <v>0.26422236425614803</v>
      </c>
      <c r="H15" s="121"/>
      <c r="I15" s="121"/>
    </row>
    <row r="16" spans="1:9" x14ac:dyDescent="0.25">
      <c r="A16" s="2"/>
      <c r="F16" s="122"/>
      <c r="G16" s="123"/>
      <c r="H16" s="121"/>
      <c r="I16" s="121"/>
    </row>
    <row r="17" spans="1:13" ht="16.5" thickBot="1" x14ac:dyDescent="0.3">
      <c r="A17" s="74" t="s">
        <v>8</v>
      </c>
      <c r="B17" s="75"/>
      <c r="C17" s="75"/>
      <c r="D17" s="76"/>
      <c r="E17" s="75"/>
      <c r="F17" s="124"/>
      <c r="G17" s="125"/>
      <c r="H17" s="126"/>
      <c r="I17" s="126"/>
      <c r="J17" s="55"/>
      <c r="K17" s="12"/>
      <c r="M17" s="16"/>
    </row>
    <row r="18" spans="1:13" x14ac:dyDescent="0.25">
      <c r="A18" s="67" t="s">
        <v>1</v>
      </c>
      <c r="B18" s="77">
        <v>2651212</v>
      </c>
      <c r="C18" s="77">
        <v>504000</v>
      </c>
      <c r="D18" s="77">
        <v>13200</v>
      </c>
      <c r="E18" s="70">
        <f t="shared" ref="E18:E21" si="3">C18/B18</f>
        <v>0.19010173460289106</v>
      </c>
      <c r="F18" s="127">
        <v>73145</v>
      </c>
      <c r="G18" s="128">
        <v>0.14499999999999999</v>
      </c>
      <c r="H18" s="129">
        <v>97.4</v>
      </c>
      <c r="I18" s="129">
        <v>2.6</v>
      </c>
      <c r="J18" s="46"/>
    </row>
    <row r="19" spans="1:13" x14ac:dyDescent="0.25">
      <c r="A19" s="3" t="s">
        <v>3</v>
      </c>
      <c r="B19" s="48">
        <v>1495145</v>
      </c>
      <c r="C19" s="48">
        <v>194800</v>
      </c>
      <c r="D19" s="48">
        <v>7400</v>
      </c>
      <c r="E19" s="38">
        <f t="shared" si="3"/>
        <v>0.13028836668015475</v>
      </c>
      <c r="F19" s="116">
        <v>22603</v>
      </c>
      <c r="G19" s="117">
        <v>0.11600000000000001</v>
      </c>
      <c r="H19" s="118">
        <v>95.1</v>
      </c>
      <c r="I19" s="118">
        <v>4.9000000000000004</v>
      </c>
    </row>
    <row r="20" spans="1:13" x14ac:dyDescent="0.25">
      <c r="A20" s="3" t="s">
        <v>10</v>
      </c>
      <c r="B20" s="48">
        <v>564802</v>
      </c>
      <c r="C20" s="48">
        <v>67300</v>
      </c>
      <c r="D20" s="48">
        <v>2800</v>
      </c>
      <c r="E20" s="38">
        <f t="shared" si="3"/>
        <v>0.11915680185268465</v>
      </c>
      <c r="F20" s="116">
        <v>8814</v>
      </c>
      <c r="G20" s="117">
        <v>0.13100000000000001</v>
      </c>
      <c r="H20" s="118">
        <v>99.3</v>
      </c>
      <c r="I20" s="118">
        <v>0.7</v>
      </c>
    </row>
    <row r="21" spans="1:13" x14ac:dyDescent="0.25">
      <c r="A21" s="3" t="s">
        <v>16</v>
      </c>
      <c r="B21" s="54">
        <f>SUM(B18:B20)</f>
        <v>4711159</v>
      </c>
      <c r="C21" s="54">
        <f>SUM(C18:C20)</f>
        <v>766100</v>
      </c>
      <c r="D21" s="54">
        <f>SUM(D18:D20)</f>
        <v>23400</v>
      </c>
      <c r="E21" s="31">
        <f t="shared" si="3"/>
        <v>0.16261391305196873</v>
      </c>
      <c r="F21" s="119">
        <f>SUM(F18:F20)</f>
        <v>104562</v>
      </c>
      <c r="G21" s="120">
        <f>F21/C21</f>
        <v>0.13648609842057172</v>
      </c>
      <c r="H21" s="121"/>
      <c r="I21" s="121"/>
    </row>
    <row r="22" spans="1:13" x14ac:dyDescent="0.25">
      <c r="A22" s="2"/>
      <c r="F22" s="122"/>
      <c r="G22" s="123"/>
      <c r="H22" s="121"/>
      <c r="I22" s="121"/>
    </row>
    <row r="23" spans="1:13" ht="16.5" thickBot="1" x14ac:dyDescent="0.3">
      <c r="A23" s="74" t="s">
        <v>40</v>
      </c>
      <c r="B23" s="75"/>
      <c r="C23" s="75"/>
      <c r="D23" s="76"/>
      <c r="E23" s="75"/>
      <c r="F23" s="124"/>
      <c r="G23" s="125"/>
      <c r="H23" s="126"/>
      <c r="I23" s="126"/>
    </row>
    <row r="24" spans="1:13" x14ac:dyDescent="0.25">
      <c r="A24" s="67" t="s">
        <v>1</v>
      </c>
      <c r="B24" s="69">
        <v>1132000</v>
      </c>
      <c r="C24" s="69">
        <v>185000</v>
      </c>
      <c r="D24" s="69">
        <v>0</v>
      </c>
      <c r="E24" s="70">
        <f t="shared" ref="E24:E25" si="4">C24/B24</f>
        <v>0.16342756183745583</v>
      </c>
      <c r="F24" s="127">
        <v>17844</v>
      </c>
      <c r="G24" s="128">
        <v>9.6000000000000002E-2</v>
      </c>
      <c r="H24" s="129">
        <v>81.400000000000006</v>
      </c>
      <c r="I24" s="129">
        <v>18.600000000000001</v>
      </c>
    </row>
    <row r="25" spans="1:13" x14ac:dyDescent="0.25">
      <c r="A25" s="3" t="s">
        <v>3</v>
      </c>
      <c r="B25" s="17">
        <v>1357700</v>
      </c>
      <c r="C25" s="17">
        <v>191325</v>
      </c>
      <c r="D25" s="17">
        <v>0</v>
      </c>
      <c r="E25" s="38">
        <f t="shared" si="4"/>
        <v>0.14091846505118952</v>
      </c>
      <c r="F25" s="116">
        <v>50933</v>
      </c>
      <c r="G25" s="117">
        <v>0.26600000000000001</v>
      </c>
      <c r="H25" s="118">
        <v>80.3</v>
      </c>
      <c r="I25" s="118">
        <v>19.7</v>
      </c>
    </row>
    <row r="26" spans="1:13" x14ac:dyDescent="0.25">
      <c r="A26" s="3" t="s">
        <v>10</v>
      </c>
      <c r="B26" s="11" t="s">
        <v>13</v>
      </c>
      <c r="C26" s="17">
        <v>0</v>
      </c>
      <c r="D26" s="17">
        <v>0</v>
      </c>
      <c r="E26" s="40" t="s">
        <v>28</v>
      </c>
      <c r="F26" s="130" t="s">
        <v>28</v>
      </c>
      <c r="G26" s="131" t="s">
        <v>28</v>
      </c>
      <c r="H26" s="118" t="s">
        <v>28</v>
      </c>
      <c r="I26" s="118" t="s">
        <v>28</v>
      </c>
    </row>
    <row r="27" spans="1:13" x14ac:dyDescent="0.25">
      <c r="A27" s="3" t="s">
        <v>16</v>
      </c>
      <c r="B27" s="13">
        <f>SUM(B24:B26)</f>
        <v>2489700</v>
      </c>
      <c r="C27" s="13">
        <f>SUM(C24:C26)</f>
        <v>376325</v>
      </c>
      <c r="D27" s="13">
        <v>0</v>
      </c>
      <c r="E27" s="31">
        <f t="shared" ref="E27" si="5">C27/B27</f>
        <v>0.15115274932722819</v>
      </c>
      <c r="F27" s="119">
        <v>68777</v>
      </c>
      <c r="G27" s="120">
        <f>F27/C27</f>
        <v>0.18275958280741381</v>
      </c>
      <c r="H27" s="121"/>
      <c r="I27" s="121"/>
    </row>
    <row r="28" spans="1:13" ht="15.75" thickBot="1" x14ac:dyDescent="0.3">
      <c r="A28" s="7"/>
      <c r="B28" s="26"/>
      <c r="C28" s="26"/>
      <c r="D28" s="26"/>
      <c r="E28" s="8"/>
      <c r="F28" s="8"/>
      <c r="G28" s="106"/>
      <c r="H28" s="107"/>
      <c r="I28" s="107"/>
    </row>
    <row r="29" spans="1:13" ht="45.75" thickBot="1" x14ac:dyDescent="0.3">
      <c r="A29" s="103" t="s">
        <v>46</v>
      </c>
      <c r="B29" s="27">
        <f>B9+B15+B21+B27</f>
        <v>47226027</v>
      </c>
      <c r="C29" s="27">
        <f>C9+C15+C21+C27</f>
        <v>7174072</v>
      </c>
      <c r="D29" s="27">
        <f>D9+D15+D21+D27</f>
        <v>285276</v>
      </c>
      <c r="E29" s="41">
        <f t="shared" ref="E29" si="6">C29/B29</f>
        <v>0.15190928510670609</v>
      </c>
      <c r="F29" s="132">
        <v>1488269</v>
      </c>
      <c r="G29" s="133">
        <f>F29/C29</f>
        <v>0.20745108217480951</v>
      </c>
      <c r="H29" s="108"/>
      <c r="I29" s="109"/>
    </row>
    <row r="30" spans="1:13" x14ac:dyDescent="0.25">
      <c r="A30" s="59"/>
      <c r="B30" s="60"/>
      <c r="C30" s="60"/>
      <c r="D30" s="60"/>
      <c r="E30" s="61"/>
      <c r="F30" s="65"/>
      <c r="G30" s="66"/>
      <c r="H30" s="60"/>
      <c r="I30" s="62"/>
    </row>
    <row r="31" spans="1:13" ht="45" customHeight="1" x14ac:dyDescent="0.25">
      <c r="A31" s="253" t="s">
        <v>44</v>
      </c>
      <c r="B31" s="253"/>
      <c r="C31" s="253"/>
      <c r="D31" s="253"/>
      <c r="E31" s="253"/>
      <c r="F31" s="253"/>
      <c r="G31" s="253"/>
      <c r="H31" s="253"/>
      <c r="I31" s="253"/>
    </row>
    <row r="32" spans="1:13" ht="15" customHeight="1" x14ac:dyDescent="0.25">
      <c r="A32" s="253" t="s">
        <v>42</v>
      </c>
      <c r="B32" s="253"/>
      <c r="C32" s="253"/>
      <c r="D32" s="253"/>
      <c r="E32" s="253"/>
      <c r="F32" s="253"/>
      <c r="G32" s="253"/>
      <c r="H32" s="253"/>
      <c r="I32" s="253"/>
    </row>
    <row r="33" spans="1:9" ht="30" customHeight="1" x14ac:dyDescent="0.25">
      <c r="A33" s="253" t="s">
        <v>43</v>
      </c>
      <c r="B33" s="253"/>
      <c r="C33" s="253"/>
      <c r="D33" s="253"/>
      <c r="E33" s="253"/>
      <c r="F33" s="253"/>
      <c r="G33" s="253"/>
      <c r="H33" s="253"/>
      <c r="I33" s="253"/>
    </row>
    <row r="34" spans="1:9" ht="15" customHeight="1" x14ac:dyDescent="0.25">
      <c r="A34" s="253" t="s">
        <v>60</v>
      </c>
      <c r="B34" s="253"/>
      <c r="C34" s="253"/>
      <c r="D34" s="253"/>
      <c r="E34" s="253"/>
      <c r="F34" s="253"/>
      <c r="G34" s="253"/>
      <c r="H34" s="253"/>
      <c r="I34" s="253"/>
    </row>
    <row r="35" spans="1:9" ht="24.6" customHeight="1" x14ac:dyDescent="0.25">
      <c r="A35" s="253" t="s">
        <v>66</v>
      </c>
      <c r="B35" s="253"/>
      <c r="C35" s="253"/>
      <c r="D35" s="253"/>
      <c r="E35" s="253"/>
      <c r="F35" s="253"/>
      <c r="G35" s="253"/>
      <c r="H35" s="253"/>
      <c r="I35" s="253"/>
    </row>
  </sheetData>
  <mergeCells count="6">
    <mergeCell ref="C2:G2"/>
    <mergeCell ref="A35:I35"/>
    <mergeCell ref="A34:I34"/>
    <mergeCell ref="A33:I33"/>
    <mergeCell ref="A32:I32"/>
    <mergeCell ref="A31:I31"/>
  </mergeCells>
  <pageMargins left="0.70866141732283472" right="0.70866141732283472" top="0.74803149606299213" bottom="0.74803149606299213" header="0.31496062992125984" footer="0.31496062992125984"/>
  <pageSetup paperSize="9"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35"/>
  <sheetViews>
    <sheetView topLeftCell="A19" zoomScaleNormal="100" workbookViewId="0">
      <selection activeCell="A34" sqref="A34:I34"/>
    </sheetView>
  </sheetViews>
  <sheetFormatPr defaultRowHeight="15" x14ac:dyDescent="0.25"/>
  <cols>
    <col min="1" max="1" width="20.7109375" customWidth="1"/>
    <col min="2" max="2" width="15.7109375" customWidth="1"/>
    <col min="3" max="3" width="11.7109375" customWidth="1"/>
    <col min="4" max="4" width="14.7109375" customWidth="1"/>
    <col min="5" max="5" width="24.7109375" customWidth="1"/>
    <col min="6" max="6" width="14.7109375" customWidth="1"/>
    <col min="7" max="7" width="21.7109375" customWidth="1"/>
    <col min="8" max="9" width="12.7109375" customWidth="1"/>
    <col min="10" max="10" width="28.140625" customWidth="1"/>
  </cols>
  <sheetData>
    <row r="1" spans="1:9" s="102" customFormat="1" ht="19.899999999999999" customHeight="1" x14ac:dyDescent="0.25">
      <c r="C1" s="102" t="s">
        <v>56</v>
      </c>
    </row>
    <row r="2" spans="1:9" s="101" customFormat="1" ht="19.899999999999999" customHeight="1" x14ac:dyDescent="0.25">
      <c r="C2" s="262" t="s">
        <v>48</v>
      </c>
      <c r="D2" s="262"/>
      <c r="E2" s="262"/>
      <c r="F2" s="262"/>
      <c r="G2" s="262"/>
    </row>
    <row r="3" spans="1:9" ht="48" thickBot="1" x14ac:dyDescent="0.3">
      <c r="A3" s="74"/>
      <c r="B3" s="88" t="s">
        <v>55</v>
      </c>
      <c r="C3" s="75" t="s">
        <v>50</v>
      </c>
      <c r="D3" s="76" t="s">
        <v>51</v>
      </c>
      <c r="E3" s="75" t="s">
        <v>52</v>
      </c>
      <c r="F3" s="76" t="s">
        <v>53</v>
      </c>
      <c r="G3" s="75" t="s">
        <v>39</v>
      </c>
      <c r="H3" s="75" t="s">
        <v>14</v>
      </c>
      <c r="I3" s="75" t="s">
        <v>15</v>
      </c>
    </row>
    <row r="4" spans="1:9" ht="16.5" thickBot="1" x14ac:dyDescent="0.3">
      <c r="A4" s="74" t="s">
        <v>41</v>
      </c>
      <c r="B4" s="75"/>
      <c r="C4" s="75"/>
      <c r="D4" s="76"/>
      <c r="E4" s="75"/>
      <c r="F4" s="76"/>
      <c r="G4" s="75"/>
      <c r="H4" s="75"/>
      <c r="I4" s="75"/>
    </row>
    <row r="5" spans="1:9" x14ac:dyDescent="0.25">
      <c r="A5" s="67" t="s">
        <v>1</v>
      </c>
      <c r="B5" s="69">
        <v>5889886</v>
      </c>
      <c r="C5" s="69">
        <v>1001281</v>
      </c>
      <c r="D5" s="69">
        <v>88348</v>
      </c>
      <c r="E5" s="70">
        <f>C5/B5</f>
        <v>0.17000006451737776</v>
      </c>
      <c r="F5" s="71">
        <v>150481</v>
      </c>
      <c r="G5" s="72">
        <v>0.15</v>
      </c>
      <c r="H5" s="73">
        <v>97</v>
      </c>
      <c r="I5" s="73">
        <v>3</v>
      </c>
    </row>
    <row r="6" spans="1:9" x14ac:dyDescent="0.25">
      <c r="A6" s="3" t="s">
        <v>0</v>
      </c>
      <c r="B6" s="17">
        <v>8818588</v>
      </c>
      <c r="C6" s="17">
        <v>1322788</v>
      </c>
      <c r="D6" s="17">
        <v>132278</v>
      </c>
      <c r="E6" s="38">
        <f t="shared" ref="E6:E9" si="0">C6/B6</f>
        <v>0.14999997732063228</v>
      </c>
      <c r="F6" s="4">
        <v>179618</v>
      </c>
      <c r="G6" s="28">
        <v>0.13600000000000001</v>
      </c>
      <c r="H6" s="49">
        <v>90</v>
      </c>
      <c r="I6" s="49">
        <v>10</v>
      </c>
    </row>
    <row r="7" spans="1:9" x14ac:dyDescent="0.25">
      <c r="A7" s="3" t="s">
        <v>3</v>
      </c>
      <c r="B7" s="17">
        <v>1488329</v>
      </c>
      <c r="C7" s="17">
        <v>222307</v>
      </c>
      <c r="D7" s="17">
        <v>22324</v>
      </c>
      <c r="E7" s="38">
        <f t="shared" si="0"/>
        <v>0.14936684026179695</v>
      </c>
      <c r="F7" s="4">
        <v>21319</v>
      </c>
      <c r="G7" s="28">
        <v>9.6000000000000002E-2</v>
      </c>
      <c r="H7" s="49">
        <v>97</v>
      </c>
      <c r="I7" s="49">
        <v>3</v>
      </c>
    </row>
    <row r="8" spans="1:9" x14ac:dyDescent="0.25">
      <c r="A8" s="3" t="s">
        <v>4</v>
      </c>
      <c r="B8" s="17">
        <v>100825</v>
      </c>
      <c r="C8" s="17">
        <v>15124</v>
      </c>
      <c r="D8" s="17">
        <v>1512</v>
      </c>
      <c r="E8" s="38">
        <f t="shared" si="0"/>
        <v>0.15000247954376394</v>
      </c>
      <c r="F8" s="4">
        <v>5410</v>
      </c>
      <c r="G8" s="28">
        <v>0.35799999999999998</v>
      </c>
      <c r="H8" s="49">
        <v>98.7</v>
      </c>
      <c r="I8" s="49">
        <v>1.3</v>
      </c>
    </row>
    <row r="9" spans="1:9" x14ac:dyDescent="0.25">
      <c r="A9" s="3" t="s">
        <v>16</v>
      </c>
      <c r="B9" s="13">
        <v>16297628</v>
      </c>
      <c r="C9" s="13">
        <v>2561500</v>
      </c>
      <c r="D9" s="13">
        <v>244462</v>
      </c>
      <c r="E9" s="31">
        <f t="shared" si="0"/>
        <v>0.15717011088975646</v>
      </c>
      <c r="F9" s="13">
        <v>356828</v>
      </c>
      <c r="G9" s="31">
        <f>F9/C9</f>
        <v>0.13930431387858677</v>
      </c>
      <c r="H9" s="112" t="s">
        <v>58</v>
      </c>
      <c r="I9" s="49"/>
    </row>
    <row r="10" spans="1:9" x14ac:dyDescent="0.25">
      <c r="A10" s="2"/>
    </row>
    <row r="11" spans="1:9" ht="16.5" thickBot="1" x14ac:dyDescent="0.3">
      <c r="A11" s="79" t="s">
        <v>7</v>
      </c>
      <c r="B11" s="75"/>
      <c r="C11" s="75"/>
      <c r="D11" s="76"/>
      <c r="E11" s="75"/>
      <c r="F11" s="76"/>
      <c r="G11" s="75"/>
      <c r="H11" s="75"/>
      <c r="I11" s="75"/>
    </row>
    <row r="12" spans="1:9" x14ac:dyDescent="0.25">
      <c r="A12" s="67" t="s">
        <v>1</v>
      </c>
      <c r="B12" s="69">
        <v>7061200</v>
      </c>
      <c r="C12" s="69">
        <v>1335950</v>
      </c>
      <c r="D12" s="69">
        <v>0</v>
      </c>
      <c r="E12" s="70">
        <f t="shared" ref="E12:E15" si="1">C12/B12</f>
        <v>0.18919588738458051</v>
      </c>
      <c r="F12" s="71">
        <v>251778</v>
      </c>
      <c r="G12" s="72">
        <v>0.188</v>
      </c>
      <c r="H12" s="78">
        <v>95.7</v>
      </c>
      <c r="I12" s="78">
        <v>4.3</v>
      </c>
    </row>
    <row r="13" spans="1:9" x14ac:dyDescent="0.25">
      <c r="A13" s="3" t="s">
        <v>0</v>
      </c>
      <c r="B13" s="17">
        <v>15406700</v>
      </c>
      <c r="C13" s="17">
        <v>2055250</v>
      </c>
      <c r="D13" s="17">
        <v>0</v>
      </c>
      <c r="E13" s="38">
        <f t="shared" si="1"/>
        <v>0.13339975465219678</v>
      </c>
      <c r="F13" s="4">
        <v>528547</v>
      </c>
      <c r="G13" s="28">
        <v>0.25700000000000001</v>
      </c>
      <c r="H13" s="50">
        <v>96.3</v>
      </c>
      <c r="I13" s="50">
        <v>3.7</v>
      </c>
    </row>
    <row r="14" spans="1:9" x14ac:dyDescent="0.25">
      <c r="A14" s="3" t="s">
        <v>4</v>
      </c>
      <c r="B14" s="17">
        <v>3694100</v>
      </c>
      <c r="C14" s="17">
        <v>525500</v>
      </c>
      <c r="D14" s="17">
        <v>0</v>
      </c>
      <c r="E14" s="38">
        <f t="shared" si="1"/>
        <v>0.14225386427005224</v>
      </c>
      <c r="F14" s="4">
        <v>115819</v>
      </c>
      <c r="G14" s="28">
        <v>0.22</v>
      </c>
      <c r="H14" s="50">
        <v>99.9</v>
      </c>
      <c r="I14" s="50">
        <v>0.1</v>
      </c>
    </row>
    <row r="15" spans="1:9" x14ac:dyDescent="0.25">
      <c r="A15" s="3" t="s">
        <v>16</v>
      </c>
      <c r="B15" s="13">
        <v>26162000</v>
      </c>
      <c r="C15" s="13">
        <v>3916700</v>
      </c>
      <c r="D15" s="13">
        <v>0</v>
      </c>
      <c r="E15" s="31">
        <f t="shared" si="1"/>
        <v>0.14970950233162603</v>
      </c>
      <c r="F15" s="13">
        <v>896144</v>
      </c>
      <c r="G15" s="31">
        <f>F15/C15</f>
        <v>0.22880077616360711</v>
      </c>
      <c r="H15" s="52"/>
      <c r="I15" s="50"/>
    </row>
    <row r="16" spans="1:9" x14ac:dyDescent="0.25">
      <c r="A16" s="2"/>
    </row>
    <row r="17" spans="1:13" ht="16.5" thickBot="1" x14ac:dyDescent="0.3">
      <c r="A17" s="74" t="s">
        <v>8</v>
      </c>
      <c r="B17" s="75"/>
      <c r="C17" s="75"/>
      <c r="D17" s="76"/>
      <c r="E17" s="75"/>
      <c r="F17" s="76"/>
      <c r="G17" s="75"/>
      <c r="H17" s="75"/>
      <c r="I17" s="75"/>
      <c r="M17" s="16"/>
    </row>
    <row r="18" spans="1:13" x14ac:dyDescent="0.25">
      <c r="A18" s="67" t="s">
        <v>1</v>
      </c>
      <c r="B18" s="77">
        <v>2148070</v>
      </c>
      <c r="C18" s="77">
        <v>410800</v>
      </c>
      <c r="D18" s="77">
        <v>10700</v>
      </c>
      <c r="E18" s="70">
        <f t="shared" ref="E18:E21" si="2">C18/B18</f>
        <v>0.1912414399903169</v>
      </c>
      <c r="F18" s="71">
        <v>69677</v>
      </c>
      <c r="G18" s="72">
        <v>0.17</v>
      </c>
      <c r="H18" s="73">
        <v>95.9</v>
      </c>
      <c r="I18" s="73">
        <v>4.0999999999999996</v>
      </c>
      <c r="J18" s="46"/>
    </row>
    <row r="19" spans="1:13" x14ac:dyDescent="0.25">
      <c r="A19" s="3" t="s">
        <v>3</v>
      </c>
      <c r="B19" s="48">
        <v>1507072</v>
      </c>
      <c r="C19" s="48">
        <v>195300</v>
      </c>
      <c r="D19" s="48">
        <v>7500</v>
      </c>
      <c r="E19" s="38">
        <f t="shared" si="2"/>
        <v>0.12958903091557669</v>
      </c>
      <c r="F19" s="4">
        <v>21317</v>
      </c>
      <c r="G19" s="28">
        <v>0.109</v>
      </c>
      <c r="H19" s="49">
        <v>94.5</v>
      </c>
      <c r="I19" s="49">
        <v>5.5</v>
      </c>
    </row>
    <row r="20" spans="1:13" x14ac:dyDescent="0.25">
      <c r="A20" s="3" t="s">
        <v>10</v>
      </c>
      <c r="B20" s="48">
        <v>485865</v>
      </c>
      <c r="C20" s="48">
        <v>57900</v>
      </c>
      <c r="D20" s="48">
        <v>2400</v>
      </c>
      <c r="E20" s="38">
        <f t="shared" si="2"/>
        <v>0.11916890494273101</v>
      </c>
      <c r="F20" s="4">
        <v>7687</v>
      </c>
      <c r="G20" s="28">
        <v>0.13300000000000001</v>
      </c>
      <c r="H20" s="49">
        <v>99.8</v>
      </c>
      <c r="I20" s="49">
        <v>0.2</v>
      </c>
    </row>
    <row r="21" spans="1:13" x14ac:dyDescent="0.25">
      <c r="A21" s="3" t="s">
        <v>16</v>
      </c>
      <c r="B21" s="54">
        <v>4141007</v>
      </c>
      <c r="C21" s="54">
        <v>664000</v>
      </c>
      <c r="D21" s="54">
        <v>20600</v>
      </c>
      <c r="E21" s="31">
        <f t="shared" si="2"/>
        <v>0.16034747103784175</v>
      </c>
      <c r="F21" s="13">
        <v>98681</v>
      </c>
      <c r="G21" s="31">
        <f>F21/C21</f>
        <v>0.1486159638554217</v>
      </c>
      <c r="H21" s="49"/>
      <c r="I21" s="49"/>
    </row>
    <row r="22" spans="1:13" x14ac:dyDescent="0.25">
      <c r="A22" s="2"/>
    </row>
    <row r="23" spans="1:13" ht="16.5" thickBot="1" x14ac:dyDescent="0.3">
      <c r="A23" s="74" t="s">
        <v>40</v>
      </c>
      <c r="B23" s="75"/>
      <c r="C23" s="75"/>
      <c r="D23" s="76"/>
      <c r="E23" s="75"/>
      <c r="F23" s="76"/>
      <c r="G23" s="75"/>
      <c r="H23" s="75"/>
      <c r="I23" s="75"/>
    </row>
    <row r="24" spans="1:13" x14ac:dyDescent="0.25">
      <c r="A24" s="67" t="s">
        <v>1</v>
      </c>
      <c r="B24" s="69">
        <v>827000</v>
      </c>
      <c r="C24" s="69">
        <v>131500</v>
      </c>
      <c r="D24" s="69">
        <v>0</v>
      </c>
      <c r="E24" s="70">
        <f t="shared" ref="E24:E29" si="3">C24/B24</f>
        <v>0.15900846432889965</v>
      </c>
      <c r="F24" s="71">
        <v>22236</v>
      </c>
      <c r="G24" s="72">
        <v>0.16900000000000001</v>
      </c>
      <c r="H24" s="73">
        <v>73.5</v>
      </c>
      <c r="I24" s="73">
        <v>26.5</v>
      </c>
    </row>
    <row r="25" spans="1:13" x14ac:dyDescent="0.25">
      <c r="A25" s="3" t="s">
        <v>3</v>
      </c>
      <c r="B25" s="17">
        <v>1565800</v>
      </c>
      <c r="C25" s="17">
        <v>216400</v>
      </c>
      <c r="D25" s="17">
        <v>0</v>
      </c>
      <c r="E25" s="38">
        <f t="shared" si="3"/>
        <v>0.13820411291352663</v>
      </c>
      <c r="F25" s="4">
        <v>68985</v>
      </c>
      <c r="G25" s="28">
        <v>0.31900000000000001</v>
      </c>
      <c r="H25" s="49">
        <v>66.900000000000006</v>
      </c>
      <c r="I25" s="49">
        <v>33.1</v>
      </c>
    </row>
    <row r="26" spans="1:13" x14ac:dyDescent="0.25">
      <c r="A26" s="3" t="s">
        <v>10</v>
      </c>
      <c r="B26" s="11" t="s">
        <v>13</v>
      </c>
      <c r="C26" s="17">
        <v>0</v>
      </c>
      <c r="D26" s="17">
        <v>0</v>
      </c>
      <c r="E26" s="40" t="s">
        <v>28</v>
      </c>
      <c r="F26" s="32" t="s">
        <v>28</v>
      </c>
      <c r="G26" s="32" t="s">
        <v>28</v>
      </c>
      <c r="H26" s="32" t="s">
        <v>28</v>
      </c>
      <c r="I26" s="51" t="s">
        <v>28</v>
      </c>
    </row>
    <row r="27" spans="1:13" x14ac:dyDescent="0.25">
      <c r="A27" s="3" t="s">
        <v>16</v>
      </c>
      <c r="B27" s="13">
        <v>2392800</v>
      </c>
      <c r="C27" s="13">
        <v>347900</v>
      </c>
      <c r="D27" s="13">
        <v>0</v>
      </c>
      <c r="E27" s="31">
        <f t="shared" si="3"/>
        <v>0.1453945168839853</v>
      </c>
      <c r="F27" s="13">
        <v>91221</v>
      </c>
      <c r="G27" s="31">
        <f>F27/C27</f>
        <v>0.26220465651049152</v>
      </c>
      <c r="H27" s="2" t="s">
        <v>58</v>
      </c>
      <c r="I27" s="16"/>
    </row>
    <row r="28" spans="1:13" ht="15.75" thickBot="1" x14ac:dyDescent="0.3">
      <c r="A28" s="7"/>
      <c r="B28" s="26"/>
      <c r="C28" s="26"/>
      <c r="D28" s="26"/>
      <c r="E28" s="8"/>
      <c r="F28" s="8"/>
      <c r="G28" s="8"/>
    </row>
    <row r="29" spans="1:13" ht="45.75" thickBot="1" x14ac:dyDescent="0.3">
      <c r="A29" s="103" t="s">
        <v>46</v>
      </c>
      <c r="B29" s="27">
        <f>B9+B15+B21+B27</f>
        <v>48993435</v>
      </c>
      <c r="C29" s="27">
        <f>C9+C15+C21+C27</f>
        <v>7490100</v>
      </c>
      <c r="D29" s="27">
        <f>D9+D15+D21+D27</f>
        <v>265062</v>
      </c>
      <c r="E29" s="41">
        <f t="shared" si="3"/>
        <v>0.15287966642877765</v>
      </c>
      <c r="F29" s="27">
        <f>F9+F15+F21+F27</f>
        <v>1442874</v>
      </c>
      <c r="G29" s="41">
        <f>F29/C29</f>
        <v>0.19263748147554771</v>
      </c>
      <c r="H29" s="27"/>
      <c r="I29" s="43"/>
    </row>
    <row r="30" spans="1:13" ht="45" customHeight="1" x14ac:dyDescent="0.25">
      <c r="A30" s="253" t="s">
        <v>44</v>
      </c>
      <c r="B30" s="253"/>
      <c r="C30" s="253"/>
      <c r="D30" s="253"/>
      <c r="E30" s="253"/>
      <c r="F30" s="253"/>
      <c r="G30" s="253"/>
      <c r="H30" s="253"/>
      <c r="I30" s="253"/>
    </row>
    <row r="31" spans="1:13" ht="15" customHeight="1" x14ac:dyDescent="0.25">
      <c r="A31" s="253" t="s">
        <v>42</v>
      </c>
      <c r="B31" s="253"/>
      <c r="C31" s="253"/>
      <c r="D31" s="253"/>
      <c r="E31" s="253"/>
      <c r="F31" s="253"/>
      <c r="G31" s="253"/>
      <c r="H31" s="253"/>
      <c r="I31" s="253"/>
    </row>
    <row r="32" spans="1:13" ht="30" customHeight="1" x14ac:dyDescent="0.25">
      <c r="A32" s="253" t="s">
        <v>43</v>
      </c>
      <c r="B32" s="253"/>
      <c r="C32" s="253"/>
      <c r="D32" s="253"/>
      <c r="E32" s="253"/>
      <c r="F32" s="253"/>
      <c r="G32" s="253"/>
      <c r="H32" s="253"/>
      <c r="I32" s="253"/>
    </row>
    <row r="33" spans="1:14" ht="15" customHeight="1" x14ac:dyDescent="0.25">
      <c r="A33" s="253" t="s">
        <v>60</v>
      </c>
      <c r="B33" s="253"/>
      <c r="C33" s="253"/>
      <c r="D33" s="253"/>
      <c r="E33" s="253"/>
      <c r="F33" s="253"/>
      <c r="G33" s="253"/>
      <c r="H33" s="253"/>
      <c r="I33" s="253"/>
    </row>
    <row r="34" spans="1:14" ht="27" customHeight="1" x14ac:dyDescent="0.25">
      <c r="A34" s="253" t="s">
        <v>66</v>
      </c>
      <c r="B34" s="253"/>
      <c r="C34" s="253"/>
      <c r="D34" s="253"/>
      <c r="E34" s="253"/>
      <c r="F34" s="253"/>
      <c r="G34" s="253"/>
      <c r="H34" s="253"/>
      <c r="I34" s="253"/>
    </row>
    <row r="35" spans="1:14" x14ac:dyDescent="0.25">
      <c r="A35" s="253" t="s">
        <v>59</v>
      </c>
      <c r="B35" s="254"/>
      <c r="C35" s="254"/>
      <c r="D35" s="254"/>
      <c r="E35" s="254"/>
      <c r="F35" s="110"/>
      <c r="G35" s="111"/>
      <c r="H35" s="111"/>
      <c r="I35" s="111"/>
      <c r="J35" s="111"/>
      <c r="K35" s="111"/>
      <c r="L35" s="111"/>
      <c r="M35" s="111"/>
      <c r="N35" s="111"/>
    </row>
  </sheetData>
  <mergeCells count="7">
    <mergeCell ref="A35:E35"/>
    <mergeCell ref="C2:G2"/>
    <mergeCell ref="A34:I34"/>
    <mergeCell ref="A32:I32"/>
    <mergeCell ref="A30:I30"/>
    <mergeCell ref="A31:I31"/>
    <mergeCell ref="A33:I33"/>
  </mergeCells>
  <pageMargins left="0.70866141732283472" right="0.70866141732283472" top="0.46" bottom="0.32" header="0.31496062992125984" footer="0.31496062992125984"/>
  <pageSetup paperSize="9" scale="8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2"/>
  <sheetViews>
    <sheetView topLeftCell="A22" workbookViewId="0">
      <selection activeCell="A32" sqref="A32:I32"/>
    </sheetView>
  </sheetViews>
  <sheetFormatPr defaultColWidth="9.140625" defaultRowHeight="15" x14ac:dyDescent="0.25"/>
  <cols>
    <col min="1" max="1" width="20.7109375" style="16" customWidth="1"/>
    <col min="2" max="2" width="15.7109375" style="16" customWidth="1"/>
    <col min="3" max="3" width="11.7109375" style="16" customWidth="1"/>
    <col min="4" max="4" width="14.7109375" style="16" customWidth="1"/>
    <col min="5" max="5" width="24.7109375" style="16" customWidth="1"/>
    <col min="6" max="6" width="14.7109375" style="16" customWidth="1"/>
    <col min="7" max="7" width="21.7109375" style="16" customWidth="1"/>
    <col min="8" max="9" width="12.7109375" style="16" customWidth="1"/>
    <col min="10" max="16384" width="9.140625" style="16"/>
  </cols>
  <sheetData>
    <row r="1" spans="1:11" s="101" customFormat="1" ht="19.899999999999999" customHeight="1" x14ac:dyDescent="0.25">
      <c r="C1" s="263" t="s">
        <v>30</v>
      </c>
      <c r="D1" s="263"/>
      <c r="E1" s="263"/>
      <c r="F1" s="263"/>
      <c r="G1" s="263"/>
    </row>
    <row r="2" spans="1:11" ht="30.75" thickBot="1" x14ac:dyDescent="0.3">
      <c r="A2" s="74" t="s">
        <v>41</v>
      </c>
      <c r="B2" s="76" t="s">
        <v>21</v>
      </c>
      <c r="C2" s="76" t="s">
        <v>2</v>
      </c>
      <c r="D2" s="76" t="s">
        <v>6</v>
      </c>
      <c r="E2" s="75" t="s">
        <v>23</v>
      </c>
      <c r="F2" s="76" t="s">
        <v>5</v>
      </c>
      <c r="G2" s="75" t="s">
        <v>24</v>
      </c>
      <c r="H2" s="75" t="s">
        <v>14</v>
      </c>
      <c r="I2" s="75" t="s">
        <v>15</v>
      </c>
      <c r="K2" s="23"/>
    </row>
    <row r="3" spans="1:11" x14ac:dyDescent="0.25">
      <c r="A3" s="67" t="s">
        <v>1</v>
      </c>
      <c r="B3" s="69">
        <v>6423271</v>
      </c>
      <c r="C3" s="69">
        <v>1091956</v>
      </c>
      <c r="D3" s="69">
        <v>96349</v>
      </c>
      <c r="E3" s="72">
        <v>0.17</v>
      </c>
      <c r="F3" s="81">
        <v>143815</v>
      </c>
      <c r="G3" s="72">
        <f>F3/C3</f>
        <v>0.13170402470429213</v>
      </c>
      <c r="H3" s="83">
        <v>0.94799999999999995</v>
      </c>
      <c r="I3" s="72">
        <v>5.1999999999999998E-2</v>
      </c>
      <c r="K3" s="36"/>
    </row>
    <row r="4" spans="1:11" x14ac:dyDescent="0.25">
      <c r="A4" s="3" t="s">
        <v>0</v>
      </c>
      <c r="B4" s="17">
        <v>9119613</v>
      </c>
      <c r="C4" s="17">
        <v>1366344</v>
      </c>
      <c r="D4" s="17">
        <v>136794</v>
      </c>
      <c r="E4" s="28">
        <v>0.15</v>
      </c>
      <c r="F4" s="18">
        <v>185123</v>
      </c>
      <c r="G4" s="28">
        <f>F4/C4</f>
        <v>0.13548784200757644</v>
      </c>
      <c r="H4" s="33">
        <v>0.89300000000000002</v>
      </c>
      <c r="I4" s="28">
        <v>0.10299999999999999</v>
      </c>
      <c r="K4" s="36"/>
    </row>
    <row r="5" spans="1:11" x14ac:dyDescent="0.25">
      <c r="A5" s="3" t="s">
        <v>37</v>
      </c>
      <c r="B5" s="17">
        <v>1525350</v>
      </c>
      <c r="C5" s="17">
        <v>228167</v>
      </c>
      <c r="D5" s="17">
        <v>22932</v>
      </c>
      <c r="E5" s="28">
        <v>0.14899999999999999</v>
      </c>
      <c r="F5" s="18">
        <v>20927</v>
      </c>
      <c r="G5" s="28">
        <f>F5/C5</f>
        <v>9.1717908374129478E-2</v>
      </c>
      <c r="H5" s="33">
        <v>0.93500000000000005</v>
      </c>
      <c r="I5" s="28">
        <v>6.5000000000000002E-2</v>
      </c>
      <c r="K5" s="36"/>
    </row>
    <row r="6" spans="1:11" x14ac:dyDescent="0.25">
      <c r="A6" s="3" t="s">
        <v>4</v>
      </c>
      <c r="B6" s="17">
        <v>100825</v>
      </c>
      <c r="C6" s="17">
        <v>15124</v>
      </c>
      <c r="D6" s="17">
        <v>1512</v>
      </c>
      <c r="E6" s="28">
        <v>0.15</v>
      </c>
      <c r="F6" s="18">
        <v>5410</v>
      </c>
      <c r="G6" s="28">
        <f>F6/C6</f>
        <v>0.35770960063475271</v>
      </c>
      <c r="H6" s="33">
        <v>0.99</v>
      </c>
      <c r="I6" s="28">
        <v>0.01</v>
      </c>
      <c r="K6" s="23"/>
    </row>
    <row r="7" spans="1:11" x14ac:dyDescent="0.25">
      <c r="A7" s="3" t="s">
        <v>16</v>
      </c>
      <c r="B7" s="13">
        <f>SUM(B3:B6)</f>
        <v>17169059</v>
      </c>
      <c r="C7" s="13">
        <f t="shared" ref="C7:D7" si="0">SUM(C3:C6)</f>
        <v>2701591</v>
      </c>
      <c r="D7" s="13">
        <f t="shared" si="0"/>
        <v>257587</v>
      </c>
      <c r="E7" s="34">
        <v>0.157</v>
      </c>
      <c r="F7" s="13">
        <f>SUM(F3:F6)</f>
        <v>355275</v>
      </c>
      <c r="G7" s="31">
        <f>F7/C7</f>
        <v>0.13150584229811249</v>
      </c>
      <c r="H7" s="19"/>
      <c r="I7" s="19"/>
    </row>
    <row r="8" spans="1:11" x14ac:dyDescent="0.25">
      <c r="A8" s="2"/>
    </row>
    <row r="9" spans="1:11" ht="30.75" thickBot="1" x14ac:dyDescent="0.3">
      <c r="A9" s="79" t="s">
        <v>7</v>
      </c>
      <c r="B9" s="76" t="s">
        <v>21</v>
      </c>
      <c r="C9" s="76" t="s">
        <v>2</v>
      </c>
      <c r="D9" s="76" t="s">
        <v>6</v>
      </c>
      <c r="E9" s="75" t="s">
        <v>23</v>
      </c>
      <c r="F9" s="76" t="s">
        <v>5</v>
      </c>
      <c r="G9" s="75" t="s">
        <v>24</v>
      </c>
      <c r="H9" s="75" t="s">
        <v>14</v>
      </c>
      <c r="I9" s="75" t="s">
        <v>15</v>
      </c>
    </row>
    <row r="10" spans="1:11" x14ac:dyDescent="0.25">
      <c r="A10" s="67" t="s">
        <v>1</v>
      </c>
      <c r="B10" s="69">
        <v>7147850</v>
      </c>
      <c r="C10" s="69">
        <v>1336950</v>
      </c>
      <c r="D10" s="80">
        <v>0</v>
      </c>
      <c r="E10" s="72">
        <v>0.187</v>
      </c>
      <c r="F10" s="81">
        <v>340821</v>
      </c>
      <c r="G10" s="72">
        <f>F10/C10</f>
        <v>0.25492426792325817</v>
      </c>
      <c r="H10" s="72">
        <v>0.96299999999999997</v>
      </c>
      <c r="I10" s="72">
        <v>3.6999999999999998E-2</v>
      </c>
    </row>
    <row r="11" spans="1:11" x14ac:dyDescent="0.25">
      <c r="A11" s="3" t="s">
        <v>0</v>
      </c>
      <c r="B11" s="17">
        <v>15427250</v>
      </c>
      <c r="C11" s="17">
        <v>2105850</v>
      </c>
      <c r="D11" s="20">
        <v>0</v>
      </c>
      <c r="E11" s="28">
        <v>0.13700000000000001</v>
      </c>
      <c r="F11" s="18">
        <v>602400</v>
      </c>
      <c r="G11" s="28">
        <f>F11/C11</f>
        <v>0.28606026070232921</v>
      </c>
      <c r="H11" s="28">
        <v>0.95899999999999996</v>
      </c>
      <c r="I11" s="28">
        <v>4.1000000000000002E-2</v>
      </c>
    </row>
    <row r="12" spans="1:11" x14ac:dyDescent="0.25">
      <c r="A12" s="3" t="s">
        <v>4</v>
      </c>
      <c r="B12" s="17">
        <v>4584750</v>
      </c>
      <c r="C12" s="17">
        <v>647300</v>
      </c>
      <c r="D12" s="20">
        <v>0</v>
      </c>
      <c r="E12" s="28">
        <v>0.14099999999999999</v>
      </c>
      <c r="F12" s="18">
        <v>117788</v>
      </c>
      <c r="G12" s="28">
        <f>F12/C12</f>
        <v>0.18196817549822339</v>
      </c>
      <c r="H12" s="28">
        <v>0.999</v>
      </c>
      <c r="I12" s="29">
        <v>1E-4</v>
      </c>
    </row>
    <row r="13" spans="1:11" x14ac:dyDescent="0.25">
      <c r="A13" s="3" t="s">
        <v>16</v>
      </c>
      <c r="B13" s="13">
        <f>SUM(B10:B12)</f>
        <v>27159850</v>
      </c>
      <c r="C13" s="13">
        <f>SUM(C10:C12)</f>
        <v>4090100</v>
      </c>
      <c r="D13" s="14">
        <v>0</v>
      </c>
      <c r="E13" s="34">
        <v>0.151</v>
      </c>
      <c r="F13" s="15">
        <f>SUM(F10:F12)</f>
        <v>1061009</v>
      </c>
      <c r="G13" s="31">
        <f>F13/C13</f>
        <v>0.25940906090315641</v>
      </c>
    </row>
    <row r="14" spans="1:11" x14ac:dyDescent="0.25">
      <c r="A14" s="2"/>
    </row>
    <row r="15" spans="1:11" ht="30.75" thickBot="1" x14ac:dyDescent="0.3">
      <c r="A15" s="74" t="s">
        <v>8</v>
      </c>
      <c r="B15" s="76" t="s">
        <v>21</v>
      </c>
      <c r="C15" s="76" t="s">
        <v>2</v>
      </c>
      <c r="D15" s="76" t="s">
        <v>6</v>
      </c>
      <c r="E15" s="75" t="s">
        <v>23</v>
      </c>
      <c r="F15" s="76" t="s">
        <v>5</v>
      </c>
      <c r="G15" s="75" t="s">
        <v>24</v>
      </c>
      <c r="H15" s="75" t="s">
        <v>14</v>
      </c>
      <c r="I15" s="75" t="s">
        <v>15</v>
      </c>
    </row>
    <row r="16" spans="1:11" x14ac:dyDescent="0.25">
      <c r="A16" s="67" t="s">
        <v>1</v>
      </c>
      <c r="B16" s="69">
        <v>1727870</v>
      </c>
      <c r="C16" s="69">
        <v>327300</v>
      </c>
      <c r="D16" s="80">
        <v>8600</v>
      </c>
      <c r="E16" s="72">
        <v>0.189</v>
      </c>
      <c r="F16" s="81">
        <v>68908</v>
      </c>
      <c r="G16" s="72">
        <f>F16/C16</f>
        <v>0.21053467766575007</v>
      </c>
      <c r="H16" s="72">
        <v>0.94599999999999995</v>
      </c>
      <c r="I16" s="72">
        <v>5.3999999999999999E-2</v>
      </c>
    </row>
    <row r="17" spans="1:9" x14ac:dyDescent="0.25">
      <c r="A17" s="3" t="s">
        <v>3</v>
      </c>
      <c r="B17" s="17">
        <v>1109840</v>
      </c>
      <c r="C17" s="17">
        <v>155400</v>
      </c>
      <c r="D17" s="20">
        <v>5500</v>
      </c>
      <c r="E17" s="28">
        <v>0.14000000000000001</v>
      </c>
      <c r="F17" s="18">
        <v>27787</v>
      </c>
      <c r="G17" s="28">
        <f>F17/C17</f>
        <v>0.17880952380952381</v>
      </c>
      <c r="H17" s="28">
        <v>0.91600000000000004</v>
      </c>
      <c r="I17" s="28">
        <v>8.4000000000000005E-2</v>
      </c>
    </row>
    <row r="18" spans="1:9" x14ac:dyDescent="0.25">
      <c r="A18" s="3" t="s">
        <v>10</v>
      </c>
      <c r="B18" s="17">
        <v>490116</v>
      </c>
      <c r="C18" s="17">
        <v>57600</v>
      </c>
      <c r="D18" s="20">
        <v>2400</v>
      </c>
      <c r="E18" s="28">
        <v>0.11799999999999999</v>
      </c>
      <c r="F18" s="18">
        <v>9990</v>
      </c>
      <c r="G18" s="28">
        <f>F18/C18</f>
        <v>0.17343749999999999</v>
      </c>
      <c r="H18" s="28">
        <v>0.999</v>
      </c>
      <c r="I18" s="29">
        <v>1E-4</v>
      </c>
    </row>
    <row r="19" spans="1:9" x14ac:dyDescent="0.25">
      <c r="A19" s="3" t="s">
        <v>16</v>
      </c>
      <c r="B19" s="13">
        <f>SUM(B16:B18)</f>
        <v>3327826</v>
      </c>
      <c r="C19" s="13">
        <f>SUM(C16:C18)</f>
        <v>540300</v>
      </c>
      <c r="D19" s="13">
        <f>SUM(D16:D18)</f>
        <v>16500</v>
      </c>
      <c r="E19" s="35">
        <v>0.16200000000000001</v>
      </c>
      <c r="F19" s="13">
        <f>SUM(F16:F18)</f>
        <v>106685</v>
      </c>
      <c r="G19" s="31">
        <f>F19/C19</f>
        <v>0.19745511752729966</v>
      </c>
    </row>
    <row r="20" spans="1:9" x14ac:dyDescent="0.25">
      <c r="A20" s="2"/>
    </row>
    <row r="21" spans="1:9" ht="30.75" thickBot="1" x14ac:dyDescent="0.3">
      <c r="A21" s="74" t="s">
        <v>9</v>
      </c>
      <c r="B21" s="76" t="s">
        <v>21</v>
      </c>
      <c r="C21" s="76" t="s">
        <v>2</v>
      </c>
      <c r="D21" s="76" t="s">
        <v>6</v>
      </c>
      <c r="E21" s="75" t="s">
        <v>23</v>
      </c>
      <c r="F21" s="76" t="s">
        <v>5</v>
      </c>
      <c r="G21" s="75" t="s">
        <v>24</v>
      </c>
      <c r="H21" s="75" t="s">
        <v>14</v>
      </c>
      <c r="I21" s="75" t="s">
        <v>15</v>
      </c>
    </row>
    <row r="22" spans="1:9" x14ac:dyDescent="0.25">
      <c r="A22" s="67" t="s">
        <v>1</v>
      </c>
      <c r="B22" s="69">
        <v>409422</v>
      </c>
      <c r="C22" s="69">
        <v>54600</v>
      </c>
      <c r="D22" s="82">
        <v>0</v>
      </c>
      <c r="E22" s="72">
        <v>0.13300000000000001</v>
      </c>
      <c r="F22" s="81">
        <v>15171</v>
      </c>
      <c r="G22" s="72">
        <f>F22/C22</f>
        <v>0.27785714285714286</v>
      </c>
      <c r="H22" s="72">
        <v>0.624</v>
      </c>
      <c r="I22" s="72">
        <v>0.376</v>
      </c>
    </row>
    <row r="23" spans="1:9" x14ac:dyDescent="0.25">
      <c r="A23" s="3" t="s">
        <v>26</v>
      </c>
      <c r="B23" s="17">
        <v>1246870</v>
      </c>
      <c r="C23" s="11">
        <v>173500</v>
      </c>
      <c r="D23" s="21">
        <v>0</v>
      </c>
      <c r="E23" s="28">
        <v>0.14000000000000001</v>
      </c>
      <c r="F23" s="18">
        <v>93958</v>
      </c>
      <c r="G23" s="28">
        <f>F23/C23</f>
        <v>0.54154466858789629</v>
      </c>
      <c r="H23" s="28">
        <v>0.64</v>
      </c>
      <c r="I23" s="28">
        <v>0.36</v>
      </c>
    </row>
    <row r="24" spans="1:9" x14ac:dyDescent="0.25">
      <c r="A24" s="3" t="s">
        <v>10</v>
      </c>
      <c r="B24" s="22" t="s">
        <v>13</v>
      </c>
      <c r="C24" s="11">
        <v>0</v>
      </c>
      <c r="D24" s="21">
        <v>0</v>
      </c>
      <c r="E24" s="37" t="s">
        <v>13</v>
      </c>
      <c r="F24" s="18">
        <v>0</v>
      </c>
      <c r="G24" s="30" t="s">
        <v>13</v>
      </c>
      <c r="H24" s="30" t="s">
        <v>13</v>
      </c>
      <c r="I24" s="30" t="s">
        <v>13</v>
      </c>
    </row>
    <row r="25" spans="1:9" x14ac:dyDescent="0.25">
      <c r="A25" s="3" t="s">
        <v>16</v>
      </c>
      <c r="B25" s="13">
        <f>SUM(B22:B24)</f>
        <v>1656292</v>
      </c>
      <c r="C25" s="13">
        <f>SUM(C22:C24)</f>
        <v>228100</v>
      </c>
      <c r="D25" s="3">
        <v>0</v>
      </c>
      <c r="E25" s="28">
        <v>0.13800000000000001</v>
      </c>
      <c r="F25" s="13">
        <f>SUM(F22:F24)</f>
        <v>109129</v>
      </c>
      <c r="G25" s="31">
        <f>F25/C25</f>
        <v>0.47842612889083735</v>
      </c>
    </row>
    <row r="26" spans="1:9" ht="15.75" thickBot="1" x14ac:dyDescent="0.3">
      <c r="A26" s="7"/>
      <c r="B26" s="19"/>
      <c r="C26" s="19"/>
      <c r="D26" s="23"/>
      <c r="E26" s="24"/>
      <c r="F26" s="19"/>
      <c r="G26" s="24"/>
    </row>
    <row r="27" spans="1:9" ht="15.75" thickBot="1" x14ac:dyDescent="0.3">
      <c r="A27" s="25" t="s">
        <v>25</v>
      </c>
      <c r="B27" s="27">
        <f>B7+B13+B19+B25</f>
        <v>49313027</v>
      </c>
      <c r="C27" s="27">
        <f>C7+C13+C19+C25</f>
        <v>7560091</v>
      </c>
      <c r="D27" s="27">
        <f>D7+D13+D19+D25</f>
        <v>274087</v>
      </c>
      <c r="E27" s="92">
        <v>0.153</v>
      </c>
      <c r="F27" s="27">
        <f>F7+F13+F19+F25</f>
        <v>1632098</v>
      </c>
      <c r="G27" s="92">
        <v>0.216</v>
      </c>
      <c r="H27" s="93"/>
      <c r="I27" s="94"/>
    </row>
    <row r="28" spans="1:9" x14ac:dyDescent="0.25">
      <c r="A28" s="59"/>
      <c r="B28" s="60"/>
      <c r="C28" s="60"/>
      <c r="D28" s="60"/>
      <c r="E28" s="64"/>
      <c r="F28" s="60"/>
      <c r="G28" s="64"/>
    </row>
    <row r="29" spans="1:9" ht="30" customHeight="1" x14ac:dyDescent="0.25">
      <c r="A29" s="253" t="s">
        <v>11</v>
      </c>
      <c r="B29" s="253"/>
      <c r="C29" s="253"/>
      <c r="D29" s="253"/>
      <c r="E29" s="253"/>
      <c r="F29" s="253"/>
      <c r="G29" s="253"/>
      <c r="H29" s="253"/>
      <c r="I29" s="253"/>
    </row>
    <row r="30" spans="1:9" ht="30" customHeight="1" x14ac:dyDescent="0.25">
      <c r="A30" s="253" t="s">
        <v>12</v>
      </c>
      <c r="B30" s="253"/>
      <c r="C30" s="253"/>
      <c r="D30" s="253"/>
      <c r="E30" s="253"/>
      <c r="F30" s="253"/>
      <c r="G30" s="253"/>
      <c r="H30" s="253"/>
      <c r="I30" s="253"/>
    </row>
    <row r="31" spans="1:9" ht="45" customHeight="1" x14ac:dyDescent="0.25">
      <c r="A31" s="253" t="s">
        <v>22</v>
      </c>
      <c r="B31" s="253"/>
      <c r="C31" s="253"/>
      <c r="D31" s="253"/>
      <c r="E31" s="253"/>
      <c r="F31" s="253"/>
      <c r="G31" s="253"/>
      <c r="H31" s="253"/>
      <c r="I31" s="253"/>
    </row>
    <row r="32" spans="1:9" ht="30" customHeight="1" x14ac:dyDescent="0.25">
      <c r="A32" s="253" t="s">
        <v>38</v>
      </c>
      <c r="B32" s="253"/>
      <c r="C32" s="253"/>
      <c r="D32" s="253"/>
      <c r="E32" s="253"/>
      <c r="F32" s="253"/>
      <c r="G32" s="253"/>
      <c r="H32" s="253"/>
      <c r="I32" s="253"/>
    </row>
  </sheetData>
  <mergeCells count="5">
    <mergeCell ref="A32:I32"/>
    <mergeCell ref="C1:G1"/>
    <mergeCell ref="A31:I31"/>
    <mergeCell ref="A30:I30"/>
    <mergeCell ref="A29:I29"/>
  </mergeCells>
  <pageMargins left="0.70866141732283472" right="0.70866141732283472" top="0.74803149606299213" bottom="0.74803149606299213"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0"/>
  <sheetViews>
    <sheetView topLeftCell="A4" workbookViewId="0">
      <selection activeCell="B21" sqref="B21"/>
    </sheetView>
  </sheetViews>
  <sheetFormatPr defaultRowHeight="15" x14ac:dyDescent="0.25"/>
  <cols>
    <col min="1" max="1" width="20.7109375" customWidth="1"/>
    <col min="2" max="2" width="15.7109375" customWidth="1"/>
    <col min="3" max="3" width="11.7109375" customWidth="1"/>
    <col min="4" max="4" width="14.7109375" customWidth="1"/>
    <col min="5" max="5" width="24.7109375" customWidth="1"/>
    <col min="6" max="6" width="14.7109375" customWidth="1"/>
    <col min="7" max="7" width="21.7109375" customWidth="1"/>
    <col min="8" max="9" width="12.7109375" customWidth="1"/>
  </cols>
  <sheetData>
    <row r="1" spans="1:9" s="101" customFormat="1" ht="19.899999999999999" customHeight="1" x14ac:dyDescent="0.25">
      <c r="C1" s="263" t="s">
        <v>31</v>
      </c>
      <c r="D1" s="263"/>
      <c r="E1" s="263"/>
      <c r="F1" s="263"/>
      <c r="G1" s="263"/>
    </row>
    <row r="2" spans="1:9" s="63" customFormat="1" ht="30.75" thickBot="1" x14ac:dyDescent="0.3">
      <c r="A2" s="79" t="s">
        <v>41</v>
      </c>
      <c r="B2" s="75" t="s">
        <v>20</v>
      </c>
      <c r="C2" s="75" t="s">
        <v>2</v>
      </c>
      <c r="D2" s="75" t="s">
        <v>6</v>
      </c>
      <c r="E2" s="75" t="s">
        <v>23</v>
      </c>
      <c r="F2" s="75" t="s">
        <v>5</v>
      </c>
      <c r="G2" s="75" t="s">
        <v>24</v>
      </c>
      <c r="H2" s="75" t="s">
        <v>14</v>
      </c>
      <c r="I2" s="75" t="s">
        <v>15</v>
      </c>
    </row>
    <row r="3" spans="1:9" x14ac:dyDescent="0.25">
      <c r="A3" s="67" t="s">
        <v>1</v>
      </c>
      <c r="B3" s="71">
        <v>4480580</v>
      </c>
      <c r="C3" s="71">
        <v>761699</v>
      </c>
      <c r="D3" s="71">
        <v>67209</v>
      </c>
      <c r="E3" s="70">
        <f>(C3/B3)</f>
        <v>0.17000008927415647</v>
      </c>
      <c r="F3" s="71">
        <v>149502</v>
      </c>
      <c r="G3" s="72">
        <f>F3/C3</f>
        <v>0.19627438135011335</v>
      </c>
      <c r="H3" s="84">
        <v>93.3</v>
      </c>
      <c r="I3" s="84">
        <v>6.7</v>
      </c>
    </row>
    <row r="4" spans="1:9" x14ac:dyDescent="0.25">
      <c r="A4" s="3" t="s">
        <v>0</v>
      </c>
      <c r="B4" s="4">
        <v>8896284</v>
      </c>
      <c r="C4" s="4">
        <v>1334443</v>
      </c>
      <c r="D4" s="4">
        <v>133444</v>
      </c>
      <c r="E4" s="38">
        <f t="shared" ref="E4:E7" si="0">(C4/B4)</f>
        <v>0.15000004496259337</v>
      </c>
      <c r="F4" s="4">
        <v>177393</v>
      </c>
      <c r="G4" s="28">
        <f t="shared" ref="G4:G7" si="1">F4/C4</f>
        <v>0.13293411558230664</v>
      </c>
      <c r="H4" s="1">
        <v>89.6</v>
      </c>
      <c r="I4" s="1">
        <v>10.4</v>
      </c>
    </row>
    <row r="5" spans="1:9" x14ac:dyDescent="0.25">
      <c r="A5" s="3" t="s">
        <v>3</v>
      </c>
      <c r="B5" s="4">
        <v>1852710</v>
      </c>
      <c r="C5" s="4">
        <v>277158</v>
      </c>
      <c r="D5" s="4">
        <v>27791</v>
      </c>
      <c r="E5" s="38">
        <f t="shared" si="0"/>
        <v>0.14959599721489061</v>
      </c>
      <c r="F5" s="4">
        <v>22674</v>
      </c>
      <c r="G5" s="28">
        <f t="shared" si="1"/>
        <v>8.18089320892776E-2</v>
      </c>
      <c r="H5" s="1">
        <v>90.7</v>
      </c>
      <c r="I5" s="1">
        <v>9.3000000000000007</v>
      </c>
    </row>
    <row r="6" spans="1:9" x14ac:dyDescent="0.25">
      <c r="A6" s="3" t="s">
        <v>4</v>
      </c>
      <c r="B6" s="4">
        <v>100825</v>
      </c>
      <c r="C6" s="4">
        <v>15124</v>
      </c>
      <c r="D6" s="4">
        <v>1512</v>
      </c>
      <c r="E6" s="38">
        <f t="shared" si="0"/>
        <v>0.15000247954376394</v>
      </c>
      <c r="F6" s="4">
        <v>5410</v>
      </c>
      <c r="G6" s="28">
        <f t="shared" si="1"/>
        <v>0.35770960063475271</v>
      </c>
      <c r="H6" s="1">
        <v>99.6</v>
      </c>
      <c r="I6" s="1">
        <v>0.4</v>
      </c>
    </row>
    <row r="7" spans="1:9" x14ac:dyDescent="0.25">
      <c r="A7" s="3" t="s">
        <v>16</v>
      </c>
      <c r="B7" s="13">
        <f>SUM(B3:B6)</f>
        <v>15330399</v>
      </c>
      <c r="C7" s="13">
        <f t="shared" ref="C7:F7" si="2">SUM(C3:C6)</f>
        <v>2388424</v>
      </c>
      <c r="D7" s="13">
        <f t="shared" si="2"/>
        <v>229956</v>
      </c>
      <c r="E7" s="31">
        <f t="shared" si="0"/>
        <v>0.15579659733579015</v>
      </c>
      <c r="F7" s="13">
        <f t="shared" si="2"/>
        <v>354979</v>
      </c>
      <c r="G7" s="31">
        <f t="shared" si="1"/>
        <v>0.14862478353927108</v>
      </c>
    </row>
    <row r="8" spans="1:9" x14ac:dyDescent="0.25">
      <c r="A8" s="2"/>
    </row>
    <row r="9" spans="1:9" s="63" customFormat="1" ht="30.75" thickBot="1" x14ac:dyDescent="0.3">
      <c r="A9" s="79" t="s">
        <v>7</v>
      </c>
      <c r="B9" s="75" t="s">
        <v>20</v>
      </c>
      <c r="C9" s="75" t="s">
        <v>2</v>
      </c>
      <c r="D9" s="75" t="s">
        <v>6</v>
      </c>
      <c r="E9" s="75" t="s">
        <v>23</v>
      </c>
      <c r="F9" s="75" t="s">
        <v>5</v>
      </c>
      <c r="G9" s="75" t="s">
        <v>24</v>
      </c>
      <c r="H9" s="75" t="s">
        <v>14</v>
      </c>
      <c r="I9" s="75" t="s">
        <v>15</v>
      </c>
    </row>
    <row r="10" spans="1:9" x14ac:dyDescent="0.25">
      <c r="A10" s="67" t="s">
        <v>1</v>
      </c>
      <c r="B10" s="71">
        <v>8102000</v>
      </c>
      <c r="C10" s="71">
        <v>1529450</v>
      </c>
      <c r="D10" s="71">
        <v>0</v>
      </c>
      <c r="E10" s="70">
        <f t="shared" ref="E10:E13" si="3">(C10/B10)</f>
        <v>0.18877437669711183</v>
      </c>
      <c r="F10" s="71">
        <v>277992</v>
      </c>
      <c r="G10" s="72">
        <f>F10/C10</f>
        <v>0.18175945601359966</v>
      </c>
      <c r="H10" s="84">
        <v>95.1</v>
      </c>
      <c r="I10" s="84">
        <v>4.9000000000000004</v>
      </c>
    </row>
    <row r="11" spans="1:9" x14ac:dyDescent="0.25">
      <c r="A11" s="3" t="s">
        <v>0</v>
      </c>
      <c r="B11" s="4">
        <v>18252150</v>
      </c>
      <c r="C11" s="4">
        <v>2536350</v>
      </c>
      <c r="D11" s="4">
        <v>0</v>
      </c>
      <c r="E11" s="38">
        <f t="shared" si="3"/>
        <v>0.13896171136003155</v>
      </c>
      <c r="F11" s="4">
        <v>566061</v>
      </c>
      <c r="G11" s="28">
        <f t="shared" ref="G11:G13" si="4">F11/C11</f>
        <v>0.22317937193210716</v>
      </c>
      <c r="H11" s="1">
        <v>96.3</v>
      </c>
      <c r="I11" s="1">
        <v>3.7</v>
      </c>
    </row>
    <row r="12" spans="1:9" x14ac:dyDescent="0.25">
      <c r="A12" s="3" t="s">
        <v>4</v>
      </c>
      <c r="B12" s="4">
        <v>6449750</v>
      </c>
      <c r="C12" s="4">
        <v>945500</v>
      </c>
      <c r="D12" s="4">
        <v>0</v>
      </c>
      <c r="E12" s="38">
        <f t="shared" si="3"/>
        <v>0.14659482925694794</v>
      </c>
      <c r="F12" s="4">
        <v>200445</v>
      </c>
      <c r="G12" s="28">
        <f t="shared" si="4"/>
        <v>0.21199894235854044</v>
      </c>
      <c r="H12" s="1">
        <v>99.9</v>
      </c>
      <c r="I12" s="1">
        <v>0.1</v>
      </c>
    </row>
    <row r="13" spans="1:9" x14ac:dyDescent="0.25">
      <c r="A13" s="3" t="s">
        <v>16</v>
      </c>
      <c r="B13" s="13">
        <f>SUM(B10:B12)</f>
        <v>32803900</v>
      </c>
      <c r="C13" s="13">
        <f>SUM(C10:C12)</f>
        <v>5011300</v>
      </c>
      <c r="D13" s="13">
        <f>SUM(D10:D12)</f>
        <v>0</v>
      </c>
      <c r="E13" s="31">
        <f t="shared" si="3"/>
        <v>0.15276537240998783</v>
      </c>
      <c r="F13" s="13">
        <f>SUM(F10:F12)</f>
        <v>1044498</v>
      </c>
      <c r="G13" s="31">
        <f t="shared" si="4"/>
        <v>0.20842855147366951</v>
      </c>
    </row>
    <row r="14" spans="1:9" x14ac:dyDescent="0.25">
      <c r="A14" s="2"/>
    </row>
    <row r="15" spans="1:9" s="63" customFormat="1" ht="30.75" thickBot="1" x14ac:dyDescent="0.3">
      <c r="A15" s="79" t="s">
        <v>8</v>
      </c>
      <c r="B15" s="75" t="s">
        <v>20</v>
      </c>
      <c r="C15" s="75" t="s">
        <v>2</v>
      </c>
      <c r="D15" s="75" t="s">
        <v>6</v>
      </c>
      <c r="E15" s="75" t="s">
        <v>23</v>
      </c>
      <c r="F15" s="75" t="s">
        <v>5</v>
      </c>
      <c r="G15" s="75" t="s">
        <v>24</v>
      </c>
      <c r="H15" s="75" t="s">
        <v>14</v>
      </c>
      <c r="I15" s="75" t="s">
        <v>15</v>
      </c>
    </row>
    <row r="16" spans="1:9" x14ac:dyDescent="0.25">
      <c r="A16" s="67" t="s">
        <v>1</v>
      </c>
      <c r="B16" s="71">
        <v>1673233</v>
      </c>
      <c r="C16" s="71">
        <v>315500</v>
      </c>
      <c r="D16" s="71">
        <v>8300</v>
      </c>
      <c r="E16" s="70">
        <f t="shared" ref="E16:E19" si="5">(C16/B16)</f>
        <v>0.18855712264819066</v>
      </c>
      <c r="F16" s="71">
        <v>70928</v>
      </c>
      <c r="G16" s="72">
        <f>F16/C16</f>
        <v>0.22481141045958797</v>
      </c>
      <c r="H16" s="84">
        <v>89.5</v>
      </c>
      <c r="I16" s="84">
        <v>10.5</v>
      </c>
    </row>
    <row r="17" spans="1:9" x14ac:dyDescent="0.25">
      <c r="A17" s="3" t="s">
        <v>3</v>
      </c>
      <c r="B17" s="4">
        <v>1061830</v>
      </c>
      <c r="C17" s="4">
        <v>139700</v>
      </c>
      <c r="D17" s="4">
        <v>5300</v>
      </c>
      <c r="E17" s="38">
        <f t="shared" si="5"/>
        <v>0.13156531648192271</v>
      </c>
      <c r="F17" s="4">
        <v>28646</v>
      </c>
      <c r="G17" s="28">
        <f t="shared" ref="G17:G19" si="6">F17/C17</f>
        <v>0.2050536864710093</v>
      </c>
      <c r="H17" s="1">
        <v>84.4</v>
      </c>
      <c r="I17" s="1">
        <v>15.6</v>
      </c>
    </row>
    <row r="18" spans="1:9" x14ac:dyDescent="0.25">
      <c r="A18" s="3" t="s">
        <v>10</v>
      </c>
      <c r="B18" s="4">
        <v>487654</v>
      </c>
      <c r="C18" s="47">
        <v>57100</v>
      </c>
      <c r="D18" s="47">
        <v>2400</v>
      </c>
      <c r="E18" s="38">
        <f t="shared" si="5"/>
        <v>0.11709121631320567</v>
      </c>
      <c r="F18" s="4">
        <v>8750</v>
      </c>
      <c r="G18" s="28">
        <f t="shared" si="6"/>
        <v>0.15323992994746061</v>
      </c>
      <c r="H18" s="1">
        <v>99</v>
      </c>
      <c r="I18" s="1">
        <v>1</v>
      </c>
    </row>
    <row r="19" spans="1:9" x14ac:dyDescent="0.25">
      <c r="A19" s="3" t="s">
        <v>16</v>
      </c>
      <c r="B19" s="13">
        <f>SUM(B16:B18)</f>
        <v>3222717</v>
      </c>
      <c r="C19" s="13">
        <f>SUM(C16:C18)</f>
        <v>512300</v>
      </c>
      <c r="D19" s="13">
        <f>SUM(D16:D18)</f>
        <v>16000</v>
      </c>
      <c r="E19" s="31">
        <f t="shared" si="5"/>
        <v>0.15896524578484553</v>
      </c>
      <c r="F19" s="13">
        <f>SUM(F16:F18)</f>
        <v>108324</v>
      </c>
      <c r="G19" s="31">
        <f t="shared" si="6"/>
        <v>0.21144641811438611</v>
      </c>
    </row>
    <row r="20" spans="1:9" x14ac:dyDescent="0.25">
      <c r="A20" s="2"/>
    </row>
    <row r="21" spans="1:9" s="63" customFormat="1" ht="30.75" thickBot="1" x14ac:dyDescent="0.3">
      <c r="A21" s="79" t="s">
        <v>40</v>
      </c>
      <c r="B21" s="75" t="s">
        <v>20</v>
      </c>
      <c r="C21" s="75" t="s">
        <v>2</v>
      </c>
      <c r="D21" s="75" t="s">
        <v>6</v>
      </c>
      <c r="E21" s="75" t="s">
        <v>23</v>
      </c>
      <c r="F21" s="75" t="s">
        <v>5</v>
      </c>
      <c r="G21" s="75" t="s">
        <v>24</v>
      </c>
      <c r="H21" s="75" t="s">
        <v>14</v>
      </c>
      <c r="I21" s="75" t="s">
        <v>15</v>
      </c>
    </row>
    <row r="22" spans="1:9" x14ac:dyDescent="0.25">
      <c r="A22" s="67" t="s">
        <v>1</v>
      </c>
      <c r="B22" s="71">
        <v>504562</v>
      </c>
      <c r="C22" s="71">
        <v>85000</v>
      </c>
      <c r="D22" s="71">
        <v>0</v>
      </c>
      <c r="E22" s="70">
        <f t="shared" ref="E22:E27" si="7">(C22/B22)</f>
        <v>0.16846294409804941</v>
      </c>
      <c r="F22" s="71">
        <v>40681</v>
      </c>
      <c r="G22" s="72">
        <f>F22/C22</f>
        <v>0.47860000000000003</v>
      </c>
      <c r="H22" s="84">
        <v>58.2</v>
      </c>
      <c r="I22" s="84">
        <v>41.8</v>
      </c>
    </row>
    <row r="23" spans="1:9" x14ac:dyDescent="0.25">
      <c r="A23" s="3" t="s">
        <v>3</v>
      </c>
      <c r="B23" s="4">
        <v>1336939</v>
      </c>
      <c r="C23" s="4">
        <v>197600</v>
      </c>
      <c r="D23" s="4">
        <v>0</v>
      </c>
      <c r="E23" s="38">
        <f t="shared" si="7"/>
        <v>0.14780031100895405</v>
      </c>
      <c r="F23" s="4">
        <v>97448</v>
      </c>
      <c r="G23" s="28">
        <f t="shared" ref="G23:G25" si="8">F23/C23</f>
        <v>0.49315789473684213</v>
      </c>
      <c r="H23" s="1">
        <v>60.7</v>
      </c>
      <c r="I23" s="1">
        <v>39.299999999999997</v>
      </c>
    </row>
    <row r="24" spans="1:9" x14ac:dyDescent="0.25">
      <c r="A24" s="3" t="s">
        <v>10</v>
      </c>
      <c r="B24" s="5" t="s">
        <v>13</v>
      </c>
      <c r="C24" s="4">
        <v>0</v>
      </c>
      <c r="D24" s="4">
        <v>0</v>
      </c>
      <c r="E24" s="39" t="s">
        <v>28</v>
      </c>
      <c r="F24" s="4">
        <v>0</v>
      </c>
      <c r="G24" s="5" t="s">
        <v>13</v>
      </c>
      <c r="H24" s="5" t="s">
        <v>13</v>
      </c>
      <c r="I24" s="5" t="s">
        <v>13</v>
      </c>
    </row>
    <row r="25" spans="1:9" x14ac:dyDescent="0.25">
      <c r="A25" s="3" t="s">
        <v>16</v>
      </c>
      <c r="B25" s="13">
        <f>SUM(B22:B24)</f>
        <v>1841501</v>
      </c>
      <c r="C25" s="13">
        <f>SUM(C22:C24)</f>
        <v>282600</v>
      </c>
      <c r="D25" s="13">
        <f>SUM(D22:D24)</f>
        <v>0</v>
      </c>
      <c r="E25" s="31">
        <f t="shared" si="7"/>
        <v>0.15346176841609099</v>
      </c>
      <c r="F25" s="13">
        <f>SUM(F22:F24)</f>
        <v>138129</v>
      </c>
      <c r="G25" s="31">
        <f t="shared" si="8"/>
        <v>0.48877919320594482</v>
      </c>
    </row>
    <row r="26" spans="1:9" ht="15.75" thickBot="1" x14ac:dyDescent="0.3">
      <c r="A26" s="7"/>
      <c r="B26" s="26"/>
      <c r="C26" s="26"/>
      <c r="D26" s="26"/>
      <c r="E26" s="26"/>
      <c r="F26" s="26"/>
      <c r="G26" s="26"/>
    </row>
    <row r="27" spans="1:9" ht="15.75" thickBot="1" x14ac:dyDescent="0.3">
      <c r="A27" s="95" t="s">
        <v>27</v>
      </c>
      <c r="B27" s="96">
        <f>B7+B13+B19+B25</f>
        <v>53198517</v>
      </c>
      <c r="C27" s="96">
        <f>C7+C13+C19+C25</f>
        <v>8194624</v>
      </c>
      <c r="D27" s="96">
        <f>D7+D13+D19+D25</f>
        <v>245956</v>
      </c>
      <c r="E27" s="41">
        <f t="shared" si="7"/>
        <v>0.15403857968446752</v>
      </c>
      <c r="F27" s="96">
        <f>F7+F13+F19+F25</f>
        <v>1645930</v>
      </c>
      <c r="G27" s="96"/>
      <c r="H27" s="97"/>
      <c r="I27" s="98"/>
    </row>
    <row r="28" spans="1:9" x14ac:dyDescent="0.25">
      <c r="A28" s="7"/>
      <c r="B28" s="26"/>
      <c r="C28" s="26"/>
      <c r="D28" s="26"/>
      <c r="E28" s="26"/>
      <c r="F28" s="26"/>
      <c r="G28" s="26"/>
    </row>
    <row r="29" spans="1:9" ht="30" customHeight="1" x14ac:dyDescent="0.25">
      <c r="A29" s="253" t="s">
        <v>11</v>
      </c>
      <c r="B29" s="253"/>
      <c r="C29" s="253"/>
      <c r="D29" s="253"/>
      <c r="E29" s="253"/>
      <c r="F29" s="253"/>
      <c r="G29" s="253"/>
      <c r="H29" s="253"/>
      <c r="I29" s="253"/>
    </row>
    <row r="30" spans="1:9" ht="30" customHeight="1" x14ac:dyDescent="0.25">
      <c r="A30" s="253" t="s">
        <v>12</v>
      </c>
      <c r="B30" s="253"/>
      <c r="C30" s="253"/>
      <c r="D30" s="253"/>
      <c r="E30" s="253"/>
      <c r="F30" s="253"/>
      <c r="G30" s="253"/>
      <c r="H30" s="253"/>
      <c r="I30" s="253"/>
    </row>
  </sheetData>
  <mergeCells count="3">
    <mergeCell ref="C1:G1"/>
    <mergeCell ref="A30:I30"/>
    <mergeCell ref="A29:I29"/>
  </mergeCells>
  <pageMargins left="0.70866141732283472" right="0.70866141732283472" top="0.74803149606299213" bottom="0.74803149606299213" header="0.31496062992125984" footer="0.31496062992125984"/>
  <pageSetup paperSize="9" scale="8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0"/>
  <sheetViews>
    <sheetView workbookViewId="0">
      <selection activeCell="C18" sqref="C18"/>
    </sheetView>
  </sheetViews>
  <sheetFormatPr defaultRowHeight="15" x14ac:dyDescent="0.25"/>
  <cols>
    <col min="1" max="1" width="20.7109375" customWidth="1"/>
    <col min="2" max="2" width="15.7109375" customWidth="1"/>
    <col min="3" max="3" width="11.7109375" customWidth="1"/>
    <col min="4" max="4" width="14.7109375" customWidth="1"/>
    <col min="5" max="5" width="24.7109375" customWidth="1"/>
    <col min="6" max="6" width="14.7109375" customWidth="1"/>
    <col min="7" max="7" width="21.7109375" customWidth="1"/>
    <col min="8" max="9" width="12.7109375" customWidth="1"/>
  </cols>
  <sheetData>
    <row r="1" spans="1:9" s="101" customFormat="1" ht="19.899999999999999" customHeight="1" x14ac:dyDescent="0.25">
      <c r="C1" s="263" t="s">
        <v>32</v>
      </c>
      <c r="D1" s="263"/>
      <c r="E1" s="263"/>
      <c r="F1" s="263"/>
      <c r="G1" s="263"/>
    </row>
    <row r="2" spans="1:9" s="63" customFormat="1" ht="30.75" thickBot="1" x14ac:dyDescent="0.3">
      <c r="A2" s="79" t="s">
        <v>41</v>
      </c>
      <c r="B2" s="75" t="s">
        <v>19</v>
      </c>
      <c r="C2" s="75" t="s">
        <v>2</v>
      </c>
      <c r="D2" s="75" t="s">
        <v>6</v>
      </c>
      <c r="E2" s="75" t="s">
        <v>23</v>
      </c>
      <c r="F2" s="75" t="s">
        <v>5</v>
      </c>
      <c r="G2" s="75" t="s">
        <v>24</v>
      </c>
      <c r="H2" s="75" t="s">
        <v>14</v>
      </c>
      <c r="I2" s="75" t="s">
        <v>15</v>
      </c>
    </row>
    <row r="3" spans="1:9" x14ac:dyDescent="0.25">
      <c r="A3" s="67" t="s">
        <v>1</v>
      </c>
      <c r="B3" s="71">
        <v>4148316</v>
      </c>
      <c r="C3" s="71">
        <v>705214</v>
      </c>
      <c r="D3" s="71">
        <v>62225</v>
      </c>
      <c r="E3" s="70">
        <f t="shared" ref="E3:E7" si="0">(C3/B3)</f>
        <v>0.17000006749726876</v>
      </c>
      <c r="F3" s="71">
        <v>151647</v>
      </c>
      <c r="G3" s="72">
        <f>F3/C3</f>
        <v>0.21503685406132039</v>
      </c>
      <c r="H3" s="84">
        <v>92.1</v>
      </c>
      <c r="I3" s="84">
        <f>100-H3</f>
        <v>7.9000000000000057</v>
      </c>
    </row>
    <row r="4" spans="1:9" x14ac:dyDescent="0.25">
      <c r="A4" s="3" t="s">
        <v>0</v>
      </c>
      <c r="B4" s="4">
        <v>6297955</v>
      </c>
      <c r="C4" s="4">
        <v>944693</v>
      </c>
      <c r="D4" s="4">
        <v>94469</v>
      </c>
      <c r="E4" s="38">
        <f t="shared" si="0"/>
        <v>0.14999996030457505</v>
      </c>
      <c r="F4" s="4">
        <v>168610</v>
      </c>
      <c r="G4" s="28">
        <f t="shared" ref="G4:G7" si="1">F4/C4</f>
        <v>0.17848126322519592</v>
      </c>
      <c r="H4" s="6">
        <v>90.1</v>
      </c>
      <c r="I4" s="1">
        <f t="shared" ref="I4:I6" si="2">100-H4</f>
        <v>9.9000000000000057</v>
      </c>
    </row>
    <row r="5" spans="1:9" x14ac:dyDescent="0.25">
      <c r="A5" s="3" t="s">
        <v>3</v>
      </c>
      <c r="B5" s="4">
        <v>855892</v>
      </c>
      <c r="C5" s="4">
        <v>121328</v>
      </c>
      <c r="D5" s="4">
        <v>12838</v>
      </c>
      <c r="E5" s="38">
        <f t="shared" si="0"/>
        <v>0.14175620288541077</v>
      </c>
      <c r="F5" s="4">
        <v>22035</v>
      </c>
      <c r="G5" s="28">
        <f t="shared" si="1"/>
        <v>0.18161512593960175</v>
      </c>
      <c r="H5" s="1">
        <v>89.5</v>
      </c>
      <c r="I5" s="1">
        <f t="shared" si="2"/>
        <v>10.5</v>
      </c>
    </row>
    <row r="6" spans="1:9" x14ac:dyDescent="0.25">
      <c r="A6" s="3" t="s">
        <v>4</v>
      </c>
      <c r="B6" s="4">
        <v>88430</v>
      </c>
      <c r="C6" s="4">
        <v>12516</v>
      </c>
      <c r="D6" s="4">
        <v>1326</v>
      </c>
      <c r="E6" s="38">
        <f t="shared" si="0"/>
        <v>0.14153567793735158</v>
      </c>
      <c r="F6" s="4">
        <v>4354</v>
      </c>
      <c r="G6" s="28">
        <f t="shared" si="1"/>
        <v>0.34787472035794181</v>
      </c>
      <c r="H6" s="1">
        <v>98.6</v>
      </c>
      <c r="I6" s="1">
        <f t="shared" si="2"/>
        <v>1.4000000000000057</v>
      </c>
    </row>
    <row r="7" spans="1:9" x14ac:dyDescent="0.25">
      <c r="A7" s="3" t="s">
        <v>16</v>
      </c>
      <c r="B7" s="13">
        <f>SUM(B3:B6)</f>
        <v>11390593</v>
      </c>
      <c r="C7" s="13">
        <f t="shared" ref="C7:F7" si="3">SUM(C3:C6)</f>
        <v>1783751</v>
      </c>
      <c r="D7" s="13">
        <f t="shared" si="3"/>
        <v>170858</v>
      </c>
      <c r="E7" s="38">
        <f t="shared" si="0"/>
        <v>0.15659860728936589</v>
      </c>
      <c r="F7" s="13">
        <f t="shared" si="3"/>
        <v>346646</v>
      </c>
      <c r="G7" s="31">
        <f t="shared" si="1"/>
        <v>0.19433542013431246</v>
      </c>
      <c r="H7" s="12"/>
      <c r="I7" s="12"/>
    </row>
    <row r="8" spans="1:9" x14ac:dyDescent="0.25">
      <c r="A8" s="2"/>
    </row>
    <row r="9" spans="1:9" s="63" customFormat="1" ht="30.75" thickBot="1" x14ac:dyDescent="0.3">
      <c r="A9" s="79" t="s">
        <v>7</v>
      </c>
      <c r="B9" s="75" t="s">
        <v>19</v>
      </c>
      <c r="C9" s="75" t="s">
        <v>2</v>
      </c>
      <c r="D9" s="75" t="s">
        <v>6</v>
      </c>
      <c r="E9" s="75" t="s">
        <v>23</v>
      </c>
      <c r="F9" s="75" t="s">
        <v>5</v>
      </c>
      <c r="G9" s="75" t="s">
        <v>24</v>
      </c>
      <c r="H9" s="75" t="s">
        <v>14</v>
      </c>
      <c r="I9" s="75" t="s">
        <v>15</v>
      </c>
    </row>
    <row r="10" spans="1:9" x14ac:dyDescent="0.25">
      <c r="A10" s="67" t="s">
        <v>1</v>
      </c>
      <c r="B10" s="71">
        <v>5698700</v>
      </c>
      <c r="C10" s="71">
        <v>1084500</v>
      </c>
      <c r="D10" s="84">
        <v>0</v>
      </c>
      <c r="E10" s="70">
        <f t="shared" ref="E10:E13" si="4">(C10/B10)</f>
        <v>0.19030656114552441</v>
      </c>
      <c r="F10" s="71">
        <v>327016</v>
      </c>
      <c r="G10" s="72">
        <f>F10/C10</f>
        <v>0.3015361917934532</v>
      </c>
      <c r="H10" s="84">
        <v>93.2</v>
      </c>
      <c r="I10" s="84">
        <f t="shared" ref="I10:I12" si="5">100-H10</f>
        <v>6.7999999999999972</v>
      </c>
    </row>
    <row r="11" spans="1:9" x14ac:dyDescent="0.25">
      <c r="A11" s="3" t="s">
        <v>0</v>
      </c>
      <c r="B11" s="4">
        <v>14639800</v>
      </c>
      <c r="C11" s="4">
        <v>2010900</v>
      </c>
      <c r="D11" s="1">
        <v>0</v>
      </c>
      <c r="E11" s="38">
        <f t="shared" si="4"/>
        <v>0.13735843385838603</v>
      </c>
      <c r="F11" s="4">
        <v>586772</v>
      </c>
      <c r="G11" s="28">
        <f t="shared" ref="G11:G13" si="6">F11/C11</f>
        <v>0.29179571336217613</v>
      </c>
      <c r="H11" s="1">
        <v>95.9</v>
      </c>
      <c r="I11" s="1">
        <f t="shared" si="5"/>
        <v>4.0999999999999943</v>
      </c>
    </row>
    <row r="12" spans="1:9" x14ac:dyDescent="0.25">
      <c r="A12" s="3" t="s">
        <v>4</v>
      </c>
      <c r="B12" s="4">
        <v>3749650</v>
      </c>
      <c r="C12" s="4">
        <v>538050</v>
      </c>
      <c r="D12" s="1">
        <v>0</v>
      </c>
      <c r="E12" s="38">
        <f t="shared" si="4"/>
        <v>0.14349339271665357</v>
      </c>
      <c r="F12" s="4">
        <v>226792</v>
      </c>
      <c r="G12" s="28">
        <f t="shared" si="6"/>
        <v>0.42150729486107241</v>
      </c>
      <c r="H12" s="1">
        <v>99.98</v>
      </c>
      <c r="I12" s="1">
        <f t="shared" si="5"/>
        <v>1.9999999999996021E-2</v>
      </c>
    </row>
    <row r="13" spans="1:9" x14ac:dyDescent="0.25">
      <c r="A13" s="3" t="s">
        <v>16</v>
      </c>
      <c r="B13" s="13">
        <f>SUM(B10:B12)</f>
        <v>24088150</v>
      </c>
      <c r="C13" s="13">
        <f>SUM(C10:C12)</f>
        <v>3633450</v>
      </c>
      <c r="D13" s="13">
        <f>SUM(D10:D12)</f>
        <v>0</v>
      </c>
      <c r="E13" s="38">
        <f t="shared" si="4"/>
        <v>0.150839728248122</v>
      </c>
      <c r="F13" s="13">
        <f>SUM(F10:F12)</f>
        <v>1140580</v>
      </c>
      <c r="G13" s="31">
        <f t="shared" si="6"/>
        <v>0.3139110212057411</v>
      </c>
      <c r="H13" s="12"/>
      <c r="I13" s="12"/>
    </row>
    <row r="14" spans="1:9" x14ac:dyDescent="0.25">
      <c r="A14" s="2"/>
    </row>
    <row r="15" spans="1:9" s="63" customFormat="1" ht="30.75" thickBot="1" x14ac:dyDescent="0.3">
      <c r="A15" s="79" t="s">
        <v>8</v>
      </c>
      <c r="B15" s="75" t="s">
        <v>19</v>
      </c>
      <c r="C15" s="75" t="s">
        <v>2</v>
      </c>
      <c r="D15" s="75" t="s">
        <v>6</v>
      </c>
      <c r="E15" s="75" t="s">
        <v>23</v>
      </c>
      <c r="F15" s="75" t="s">
        <v>5</v>
      </c>
      <c r="G15" s="75" t="s">
        <v>24</v>
      </c>
      <c r="H15" s="75" t="s">
        <v>14</v>
      </c>
      <c r="I15" s="75" t="s">
        <v>15</v>
      </c>
    </row>
    <row r="16" spans="1:9" x14ac:dyDescent="0.25">
      <c r="A16" s="85" t="s">
        <v>1</v>
      </c>
      <c r="B16" s="86">
        <v>1439393</v>
      </c>
      <c r="C16" s="86">
        <v>273800</v>
      </c>
      <c r="D16" s="86">
        <v>7100</v>
      </c>
      <c r="E16" s="70">
        <f t="shared" ref="E16:E19" si="7">(C16/B16)</f>
        <v>0.19021907151139403</v>
      </c>
      <c r="F16" s="87">
        <v>76840</v>
      </c>
      <c r="G16" s="72">
        <f>F16/C16</f>
        <v>0.28064280496712929</v>
      </c>
      <c r="H16" s="84">
        <v>81.099999999999994</v>
      </c>
      <c r="I16" s="84">
        <f t="shared" ref="I16:I18" si="8">100-H16</f>
        <v>18.900000000000006</v>
      </c>
    </row>
    <row r="17" spans="1:9" x14ac:dyDescent="0.25">
      <c r="A17" s="9" t="s">
        <v>3</v>
      </c>
      <c r="B17" s="10">
        <v>799891</v>
      </c>
      <c r="C17" s="10">
        <v>107100</v>
      </c>
      <c r="D17" s="10">
        <v>3900</v>
      </c>
      <c r="E17" s="38">
        <f t="shared" si="7"/>
        <v>0.13389324295435254</v>
      </c>
      <c r="F17" s="11">
        <v>27644</v>
      </c>
      <c r="G17" s="28">
        <f t="shared" ref="G17:G19" si="9">F17/C17</f>
        <v>0.25811391223155927</v>
      </c>
      <c r="H17" s="1">
        <v>80.3</v>
      </c>
      <c r="I17" s="1">
        <f t="shared" si="8"/>
        <v>19.700000000000003</v>
      </c>
    </row>
    <row r="18" spans="1:9" x14ac:dyDescent="0.25">
      <c r="A18" s="9" t="s">
        <v>10</v>
      </c>
      <c r="B18" s="10">
        <v>487654</v>
      </c>
      <c r="C18" s="10">
        <v>58100</v>
      </c>
      <c r="D18" s="10">
        <v>2400</v>
      </c>
      <c r="E18" s="38">
        <f t="shared" si="7"/>
        <v>0.11914185057438266</v>
      </c>
      <c r="F18" s="11">
        <v>6480</v>
      </c>
      <c r="G18" s="28">
        <f t="shared" si="9"/>
        <v>0.11153184165232358</v>
      </c>
      <c r="H18" s="1">
        <v>97.5</v>
      </c>
      <c r="I18" s="1">
        <f t="shared" si="8"/>
        <v>2.5</v>
      </c>
    </row>
    <row r="19" spans="1:9" x14ac:dyDescent="0.25">
      <c r="A19" s="3" t="s">
        <v>16</v>
      </c>
      <c r="B19" s="13">
        <f>SUM(B16:B18)</f>
        <v>2726938</v>
      </c>
      <c r="C19" s="13">
        <f>SUM(C16:C18)</f>
        <v>439000</v>
      </c>
      <c r="D19" s="13">
        <f>SUM(D16:D18)</f>
        <v>13400</v>
      </c>
      <c r="E19" s="38">
        <f t="shared" si="7"/>
        <v>0.16098642506723659</v>
      </c>
      <c r="F19" s="13">
        <f>SUM(F16:F18)</f>
        <v>110964</v>
      </c>
      <c r="G19" s="31">
        <f t="shared" si="9"/>
        <v>0.2527653758542141</v>
      </c>
    </row>
    <row r="20" spans="1:9" x14ac:dyDescent="0.25">
      <c r="A20" s="2"/>
    </row>
    <row r="21" spans="1:9" s="63" customFormat="1" ht="30.75" thickBot="1" x14ac:dyDescent="0.3">
      <c r="A21" s="79" t="s">
        <v>40</v>
      </c>
      <c r="B21" s="75" t="s">
        <v>19</v>
      </c>
      <c r="C21" s="75" t="s">
        <v>2</v>
      </c>
      <c r="D21" s="75" t="s">
        <v>6</v>
      </c>
      <c r="E21" s="75" t="s">
        <v>23</v>
      </c>
      <c r="F21" s="75" t="s">
        <v>5</v>
      </c>
      <c r="G21" s="75" t="s">
        <v>24</v>
      </c>
      <c r="H21" s="75" t="s">
        <v>14</v>
      </c>
      <c r="I21" s="75" t="s">
        <v>15</v>
      </c>
    </row>
    <row r="22" spans="1:9" x14ac:dyDescent="0.25">
      <c r="A22" s="67" t="s">
        <v>1</v>
      </c>
      <c r="B22" s="71">
        <v>455090</v>
      </c>
      <c r="C22" s="71">
        <v>77200</v>
      </c>
      <c r="D22" s="71">
        <v>0</v>
      </c>
      <c r="E22" s="70">
        <f t="shared" ref="E22:E27" si="10">(C22/B22)</f>
        <v>0.16963677514337824</v>
      </c>
      <c r="F22" s="71">
        <v>36862</v>
      </c>
      <c r="G22" s="72">
        <f>F22/C22</f>
        <v>0.47748704663212438</v>
      </c>
      <c r="H22" s="84">
        <v>60.9</v>
      </c>
      <c r="I22" s="84">
        <f t="shared" ref="I22:I23" si="11">100-H22</f>
        <v>39.1</v>
      </c>
    </row>
    <row r="23" spans="1:9" x14ac:dyDescent="0.25">
      <c r="A23" s="3" t="s">
        <v>3</v>
      </c>
      <c r="B23" s="4">
        <v>749709</v>
      </c>
      <c r="C23" s="4">
        <v>106000</v>
      </c>
      <c r="D23" s="4">
        <v>0</v>
      </c>
      <c r="E23" s="38">
        <f t="shared" si="10"/>
        <v>0.14138819195181063</v>
      </c>
      <c r="F23" s="4">
        <v>81087</v>
      </c>
      <c r="G23" s="28">
        <f t="shared" ref="G23:G25" si="12">F23/C23</f>
        <v>0.76497169811320753</v>
      </c>
      <c r="H23" s="1">
        <v>60.5</v>
      </c>
      <c r="I23" s="1">
        <f t="shared" si="11"/>
        <v>39.5</v>
      </c>
    </row>
    <row r="24" spans="1:9" x14ac:dyDescent="0.25">
      <c r="A24" s="3" t="s">
        <v>10</v>
      </c>
      <c r="B24" s="32" t="s">
        <v>13</v>
      </c>
      <c r="C24" s="32">
        <v>0</v>
      </c>
      <c r="D24" s="32">
        <v>0</v>
      </c>
      <c r="E24" s="40" t="s">
        <v>28</v>
      </c>
      <c r="F24" s="32">
        <v>0</v>
      </c>
      <c r="G24" s="32" t="s">
        <v>13</v>
      </c>
      <c r="H24" s="32" t="s">
        <v>13</v>
      </c>
      <c r="I24" s="32" t="s">
        <v>13</v>
      </c>
    </row>
    <row r="25" spans="1:9" x14ac:dyDescent="0.25">
      <c r="A25" s="3" t="s">
        <v>16</v>
      </c>
      <c r="B25" s="13">
        <f>SUM(B22:B24)</f>
        <v>1204799</v>
      </c>
      <c r="C25" s="13">
        <f>SUM(C22:C24)</f>
        <v>183200</v>
      </c>
      <c r="D25" s="13">
        <f>SUM(D22:D24)</f>
        <v>0</v>
      </c>
      <c r="E25" s="38">
        <f t="shared" si="10"/>
        <v>0.15205855914555041</v>
      </c>
      <c r="F25" s="13">
        <f>SUM(F22:F24)</f>
        <v>117949</v>
      </c>
      <c r="G25" s="31">
        <f t="shared" si="12"/>
        <v>0.64382641921397377</v>
      </c>
    </row>
    <row r="26" spans="1:9" ht="15.75" thickBot="1" x14ac:dyDescent="0.3">
      <c r="A26" s="7"/>
      <c r="B26" s="8"/>
      <c r="C26" s="8"/>
      <c r="D26" s="8"/>
      <c r="E26" s="8"/>
      <c r="F26" s="8"/>
      <c r="G26" s="8"/>
    </row>
    <row r="27" spans="1:9" s="16" customFormat="1" ht="15.75" thickBot="1" x14ac:dyDescent="0.3">
      <c r="A27" s="25" t="s">
        <v>25</v>
      </c>
      <c r="B27" s="27">
        <f>B7+B13+B19+B25</f>
        <v>39410480</v>
      </c>
      <c r="C27" s="27">
        <f>C7+C13+C19+C25</f>
        <v>6039401</v>
      </c>
      <c r="D27" s="27">
        <f>D7+D13+D19+D25</f>
        <v>184258</v>
      </c>
      <c r="E27" s="41">
        <f t="shared" si="10"/>
        <v>0.15324352811739417</v>
      </c>
      <c r="F27" s="27">
        <f>F7+F13+F19+F25</f>
        <v>1716139</v>
      </c>
      <c r="G27" s="27"/>
      <c r="H27" s="27"/>
      <c r="I27" s="42"/>
    </row>
    <row r="28" spans="1:9" x14ac:dyDescent="0.25">
      <c r="A28" s="7"/>
      <c r="B28" s="8"/>
      <c r="C28" s="8"/>
      <c r="D28" s="8"/>
      <c r="E28" s="8"/>
      <c r="F28" s="8"/>
      <c r="G28" s="8"/>
    </row>
    <row r="29" spans="1:9" ht="30" customHeight="1" x14ac:dyDescent="0.25">
      <c r="A29" s="253" t="s">
        <v>11</v>
      </c>
      <c r="B29" s="253"/>
      <c r="C29" s="253"/>
      <c r="D29" s="253"/>
      <c r="E29" s="253"/>
      <c r="F29" s="253"/>
      <c r="G29" s="253"/>
      <c r="H29" s="253"/>
      <c r="I29" s="253"/>
    </row>
    <row r="30" spans="1:9" ht="30" customHeight="1" x14ac:dyDescent="0.25">
      <c r="A30" s="253" t="s">
        <v>12</v>
      </c>
      <c r="B30" s="253"/>
      <c r="C30" s="253"/>
      <c r="D30" s="253"/>
      <c r="E30" s="253"/>
      <c r="F30" s="253"/>
      <c r="G30" s="253"/>
      <c r="H30" s="253"/>
      <c r="I30" s="253"/>
    </row>
  </sheetData>
  <mergeCells count="3">
    <mergeCell ref="C1:G1"/>
    <mergeCell ref="A30:I30"/>
    <mergeCell ref="A29:I29"/>
  </mergeCells>
  <pageMargins left="0.70866141732283472" right="0.70866141732283472" top="0.74803149606299213" bottom="0.74803149606299213" header="0.31496062992125984" footer="0.31496062992125984"/>
  <pageSetup paperSize="9" scale="8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0"/>
  <sheetViews>
    <sheetView workbookViewId="0">
      <selection activeCell="F11" sqref="F11"/>
    </sheetView>
  </sheetViews>
  <sheetFormatPr defaultRowHeight="15" x14ac:dyDescent="0.25"/>
  <cols>
    <col min="1" max="1" width="20.7109375" customWidth="1"/>
    <col min="2" max="2" width="15.7109375" customWidth="1"/>
    <col min="3" max="3" width="11.7109375" customWidth="1"/>
    <col min="4" max="4" width="14.7109375" customWidth="1"/>
    <col min="5" max="5" width="24.7109375" customWidth="1"/>
    <col min="6" max="6" width="14.7109375" customWidth="1"/>
    <col min="7" max="7" width="21.7109375" customWidth="1"/>
    <col min="8" max="9" width="12.7109375" customWidth="1"/>
  </cols>
  <sheetData>
    <row r="1" spans="1:13" s="101" customFormat="1" ht="19.899999999999999" customHeight="1" x14ac:dyDescent="0.25">
      <c r="C1" s="263" t="s">
        <v>33</v>
      </c>
      <c r="D1" s="263"/>
      <c r="E1" s="263"/>
      <c r="F1" s="263"/>
      <c r="G1" s="263"/>
    </row>
    <row r="2" spans="1:13" ht="30.75" thickBot="1" x14ac:dyDescent="0.3">
      <c r="A2" s="74" t="s">
        <v>41</v>
      </c>
      <c r="B2" s="76" t="s">
        <v>18</v>
      </c>
      <c r="C2" s="76" t="s">
        <v>2</v>
      </c>
      <c r="D2" s="76" t="s">
        <v>6</v>
      </c>
      <c r="E2" s="75" t="s">
        <v>23</v>
      </c>
      <c r="F2" s="76" t="s">
        <v>5</v>
      </c>
      <c r="G2" s="75" t="s">
        <v>24</v>
      </c>
      <c r="H2" s="75" t="s">
        <v>14</v>
      </c>
      <c r="I2" s="75" t="s">
        <v>15</v>
      </c>
    </row>
    <row r="3" spans="1:13" x14ac:dyDescent="0.25">
      <c r="A3" s="67" t="s">
        <v>1</v>
      </c>
      <c r="B3" s="71">
        <v>3972523</v>
      </c>
      <c r="C3" s="71">
        <v>675329</v>
      </c>
      <c r="D3" s="71">
        <v>59588</v>
      </c>
      <c r="E3" s="70">
        <f t="shared" ref="E3:E7" si="0">(C3/B3)</f>
        <v>0.17000002265562716</v>
      </c>
      <c r="F3" s="71">
        <v>134893</v>
      </c>
      <c r="G3" s="72">
        <f>F3/C3</f>
        <v>0.19974412471550904</v>
      </c>
      <c r="H3" s="84">
        <v>84.2</v>
      </c>
      <c r="I3" s="84">
        <f>100-H3</f>
        <v>15.799999999999997</v>
      </c>
    </row>
    <row r="4" spans="1:13" x14ac:dyDescent="0.25">
      <c r="A4" s="3" t="s">
        <v>0</v>
      </c>
      <c r="B4" s="4">
        <v>5258103</v>
      </c>
      <c r="C4" s="4">
        <v>782350</v>
      </c>
      <c r="D4" s="4">
        <v>78872</v>
      </c>
      <c r="E4" s="38">
        <f t="shared" si="0"/>
        <v>0.14878940180517575</v>
      </c>
      <c r="F4" s="4">
        <v>177296</v>
      </c>
      <c r="G4" s="28">
        <f t="shared" ref="G4:G6" si="1">F4/C4</f>
        <v>0.22661979932255386</v>
      </c>
      <c r="H4" s="1">
        <v>79.599999999999994</v>
      </c>
      <c r="I4" s="1">
        <f t="shared" ref="I4:I6" si="2">100-H4</f>
        <v>20.400000000000006</v>
      </c>
    </row>
    <row r="5" spans="1:13" x14ac:dyDescent="0.25">
      <c r="A5" s="3" t="s">
        <v>3</v>
      </c>
      <c r="B5" s="4">
        <v>496059</v>
      </c>
      <c r="C5" s="4">
        <v>48435</v>
      </c>
      <c r="D5" s="4">
        <v>7441</v>
      </c>
      <c r="E5" s="38">
        <f t="shared" si="0"/>
        <v>9.7639595290076375E-2</v>
      </c>
      <c r="F5" s="4">
        <v>18339</v>
      </c>
      <c r="G5" s="28">
        <f t="shared" si="1"/>
        <v>0.37863115515639517</v>
      </c>
      <c r="H5" s="1">
        <v>82</v>
      </c>
      <c r="I5" s="1">
        <f t="shared" si="2"/>
        <v>18</v>
      </c>
    </row>
    <row r="6" spans="1:13" x14ac:dyDescent="0.25">
      <c r="A6" s="3" t="s">
        <v>4</v>
      </c>
      <c r="B6" s="4">
        <v>88430</v>
      </c>
      <c r="C6" s="4">
        <v>12516</v>
      </c>
      <c r="D6" s="4">
        <v>1326</v>
      </c>
      <c r="E6" s="38">
        <f t="shared" si="0"/>
        <v>0.14153567793735158</v>
      </c>
      <c r="F6" s="4">
        <v>5473</v>
      </c>
      <c r="G6" s="28">
        <f t="shared" si="1"/>
        <v>0.43728028124001278</v>
      </c>
      <c r="H6" s="1">
        <v>97.3</v>
      </c>
      <c r="I6" s="1">
        <f t="shared" si="2"/>
        <v>2.7000000000000028</v>
      </c>
    </row>
    <row r="7" spans="1:13" x14ac:dyDescent="0.25">
      <c r="A7" s="3" t="s">
        <v>16</v>
      </c>
      <c r="B7" s="13">
        <f>SUM(B3:B6)</f>
        <v>9815115</v>
      </c>
      <c r="C7" s="13">
        <f t="shared" ref="C7:F7" si="3">SUM(C3:C6)</f>
        <v>1518630</v>
      </c>
      <c r="D7" s="13">
        <f t="shared" si="3"/>
        <v>147227</v>
      </c>
      <c r="E7" s="31">
        <f t="shared" si="0"/>
        <v>0.15472360741570526</v>
      </c>
      <c r="F7" s="13">
        <f t="shared" si="3"/>
        <v>336001</v>
      </c>
      <c r="G7" s="31">
        <f t="shared" ref="G7" si="4">F7/C7</f>
        <v>0.22125270803289807</v>
      </c>
    </row>
    <row r="8" spans="1:13" x14ac:dyDescent="0.25">
      <c r="A8" s="2"/>
    </row>
    <row r="9" spans="1:13" ht="30.75" thickBot="1" x14ac:dyDescent="0.3">
      <c r="A9" s="79" t="s">
        <v>7</v>
      </c>
      <c r="B9" s="76" t="s">
        <v>18</v>
      </c>
      <c r="C9" s="76" t="s">
        <v>2</v>
      </c>
      <c r="D9" s="76" t="s">
        <v>6</v>
      </c>
      <c r="E9" s="75" t="s">
        <v>23</v>
      </c>
      <c r="F9" s="76" t="s">
        <v>5</v>
      </c>
      <c r="G9" s="75" t="s">
        <v>24</v>
      </c>
      <c r="H9" s="75" t="s">
        <v>14</v>
      </c>
      <c r="I9" s="75" t="s">
        <v>15</v>
      </c>
    </row>
    <row r="10" spans="1:13" x14ac:dyDescent="0.25">
      <c r="A10" s="67" t="s">
        <v>1</v>
      </c>
      <c r="B10" s="71">
        <v>5745591</v>
      </c>
      <c r="C10" s="71">
        <v>1057950</v>
      </c>
      <c r="D10" s="71">
        <v>0</v>
      </c>
      <c r="E10" s="70">
        <f t="shared" ref="E10:E13" si="5">(C10/B10)</f>
        <v>0.18413249394187647</v>
      </c>
      <c r="F10" s="71">
        <v>281968</v>
      </c>
      <c r="G10" s="72">
        <f>F10/C10</f>
        <v>0.26652299257998963</v>
      </c>
      <c r="H10" s="84">
        <v>88.9</v>
      </c>
      <c r="I10" s="84">
        <v>11.1</v>
      </c>
    </row>
    <row r="11" spans="1:13" x14ac:dyDescent="0.25">
      <c r="A11" s="3" t="s">
        <v>0</v>
      </c>
      <c r="B11" s="4">
        <v>10799679</v>
      </c>
      <c r="C11" s="4">
        <v>1521850</v>
      </c>
      <c r="D11" s="4">
        <v>0</v>
      </c>
      <c r="E11" s="38">
        <f t="shared" si="5"/>
        <v>0.14091622538040252</v>
      </c>
      <c r="F11" s="4">
        <v>494219</v>
      </c>
      <c r="G11" s="28">
        <f t="shared" ref="G11:G13" si="6">F11/C11</f>
        <v>0.32474882544271777</v>
      </c>
      <c r="H11" s="1">
        <v>91.9</v>
      </c>
      <c r="I11" s="1">
        <v>8.1</v>
      </c>
    </row>
    <row r="12" spans="1:13" x14ac:dyDescent="0.25">
      <c r="A12" s="3" t="s">
        <v>4</v>
      </c>
      <c r="B12" s="4">
        <v>3799973</v>
      </c>
      <c r="C12" s="4">
        <v>524150</v>
      </c>
      <c r="D12" s="4">
        <v>0</v>
      </c>
      <c r="E12" s="38">
        <f t="shared" si="5"/>
        <v>0.13793519059214368</v>
      </c>
      <c r="F12" s="4">
        <v>199117</v>
      </c>
      <c r="G12" s="28">
        <f t="shared" si="6"/>
        <v>0.37988552895163596</v>
      </c>
      <c r="H12" s="1">
        <v>99.97</v>
      </c>
      <c r="I12" s="1">
        <v>0.03</v>
      </c>
    </row>
    <row r="13" spans="1:13" x14ac:dyDescent="0.25">
      <c r="A13" s="3" t="s">
        <v>16</v>
      </c>
      <c r="B13" s="13">
        <f>SUM(B10:B12)</f>
        <v>20345243</v>
      </c>
      <c r="C13" s="13">
        <f>SUM(C10:C12)</f>
        <v>3103950</v>
      </c>
      <c r="D13" s="13">
        <f>SUM(D10:D12)</f>
        <v>0</v>
      </c>
      <c r="E13" s="31">
        <f t="shared" si="5"/>
        <v>0.15256391874995054</v>
      </c>
      <c r="F13" s="13">
        <f>SUM(F10:F12)</f>
        <v>975304</v>
      </c>
      <c r="G13" s="31">
        <f t="shared" si="6"/>
        <v>0.31421382432062372</v>
      </c>
    </row>
    <row r="14" spans="1:13" x14ac:dyDescent="0.25">
      <c r="A14" s="2"/>
    </row>
    <row r="15" spans="1:13" ht="30.75" thickBot="1" x14ac:dyDescent="0.3">
      <c r="A15" s="74" t="s">
        <v>8</v>
      </c>
      <c r="B15" s="76" t="s">
        <v>18</v>
      </c>
      <c r="C15" s="76" t="s">
        <v>2</v>
      </c>
      <c r="D15" s="76" t="s">
        <v>6</v>
      </c>
      <c r="E15" s="75" t="s">
        <v>23</v>
      </c>
      <c r="F15" s="76" t="s">
        <v>5</v>
      </c>
      <c r="G15" s="75" t="s">
        <v>24</v>
      </c>
      <c r="H15" s="75" t="s">
        <v>14</v>
      </c>
      <c r="I15" s="75" t="s">
        <v>15</v>
      </c>
      <c r="M15" s="16"/>
    </row>
    <row r="16" spans="1:13" x14ac:dyDescent="0.25">
      <c r="A16" s="67" t="s">
        <v>1</v>
      </c>
      <c r="B16" s="71">
        <v>1158000</v>
      </c>
      <c r="C16" s="71">
        <v>225300</v>
      </c>
      <c r="D16" s="71">
        <v>5700</v>
      </c>
      <c r="E16" s="70">
        <f t="shared" ref="E16:E19" si="7">(C16/B16)</f>
        <v>0.19455958549222799</v>
      </c>
      <c r="F16" s="71">
        <v>82117</v>
      </c>
      <c r="G16" s="72">
        <f>F16/C16</f>
        <v>0.36447847314691523</v>
      </c>
      <c r="H16" s="84">
        <v>67.3</v>
      </c>
      <c r="I16" s="84">
        <v>32.700000000000003</v>
      </c>
    </row>
    <row r="17" spans="1:9" x14ac:dyDescent="0.25">
      <c r="A17" s="3" t="s">
        <v>3</v>
      </c>
      <c r="B17" s="4">
        <v>674800</v>
      </c>
      <c r="C17" s="4">
        <v>94000</v>
      </c>
      <c r="D17" s="4">
        <v>3100</v>
      </c>
      <c r="E17" s="38">
        <f t="shared" si="7"/>
        <v>0.13930053349140487</v>
      </c>
      <c r="F17" s="4">
        <v>32570</v>
      </c>
      <c r="G17" s="28">
        <f t="shared" ref="G17:G19" si="8">F17/C17</f>
        <v>0.34648936170212769</v>
      </c>
      <c r="H17" s="1">
        <v>68.599999999999994</v>
      </c>
      <c r="I17" s="1">
        <v>31.4</v>
      </c>
    </row>
    <row r="18" spans="1:9" x14ac:dyDescent="0.25">
      <c r="A18" s="3" t="s">
        <v>10</v>
      </c>
      <c r="B18" s="4">
        <v>494800</v>
      </c>
      <c r="C18" s="4">
        <v>72800</v>
      </c>
      <c r="D18" s="4">
        <v>2400</v>
      </c>
      <c r="E18" s="38">
        <f t="shared" si="7"/>
        <v>0.1471301535974131</v>
      </c>
      <c r="F18" s="4">
        <v>7614</v>
      </c>
      <c r="G18" s="28">
        <f t="shared" si="8"/>
        <v>0.10458791208791209</v>
      </c>
      <c r="H18" s="1">
        <v>96.4</v>
      </c>
      <c r="I18" s="1">
        <v>3.6</v>
      </c>
    </row>
    <row r="19" spans="1:9" x14ac:dyDescent="0.25">
      <c r="A19" s="3" t="s">
        <v>16</v>
      </c>
      <c r="B19" s="13">
        <f>SUM(B16:B18)</f>
        <v>2327600</v>
      </c>
      <c r="C19" s="13">
        <f>SUM(C16:C18)</f>
        <v>392100</v>
      </c>
      <c r="D19" s="13">
        <f>SUM(D16:D18)</f>
        <v>11200</v>
      </c>
      <c r="E19" s="31">
        <f t="shared" si="7"/>
        <v>0.16845677951538066</v>
      </c>
      <c r="F19" s="13">
        <f>SUM(F16:F18)</f>
        <v>122301</v>
      </c>
      <c r="G19" s="31">
        <f t="shared" si="8"/>
        <v>0.31191277735271616</v>
      </c>
    </row>
    <row r="20" spans="1:9" x14ac:dyDescent="0.25">
      <c r="A20" s="2"/>
    </row>
    <row r="21" spans="1:9" ht="30.75" thickBot="1" x14ac:dyDescent="0.3">
      <c r="A21" s="74" t="s">
        <v>40</v>
      </c>
      <c r="B21" s="76" t="s">
        <v>18</v>
      </c>
      <c r="C21" s="76" t="s">
        <v>2</v>
      </c>
      <c r="D21" s="76" t="s">
        <v>6</v>
      </c>
      <c r="E21" s="75" t="s">
        <v>23</v>
      </c>
      <c r="F21" s="76" t="s">
        <v>5</v>
      </c>
      <c r="G21" s="75" t="s">
        <v>24</v>
      </c>
      <c r="H21" s="75" t="s">
        <v>14</v>
      </c>
      <c r="I21" s="75" t="s">
        <v>15</v>
      </c>
    </row>
    <row r="22" spans="1:9" x14ac:dyDescent="0.25">
      <c r="A22" s="67" t="s">
        <v>1</v>
      </c>
      <c r="B22" s="71">
        <v>638185</v>
      </c>
      <c r="C22" s="71">
        <v>95000</v>
      </c>
      <c r="D22" s="71">
        <v>0</v>
      </c>
      <c r="E22" s="70">
        <f t="shared" ref="E22:E27" si="9">(C22/B22)</f>
        <v>0.14885965668262338</v>
      </c>
      <c r="F22" s="71">
        <v>34104</v>
      </c>
      <c r="G22" s="72">
        <f>F22/C22</f>
        <v>0.35898947368421052</v>
      </c>
      <c r="H22" s="84">
        <v>56.5</v>
      </c>
      <c r="I22" s="84">
        <v>43.5</v>
      </c>
    </row>
    <row r="23" spans="1:9" x14ac:dyDescent="0.25">
      <c r="A23" s="3" t="s">
        <v>3</v>
      </c>
      <c r="B23" s="4">
        <v>1177534</v>
      </c>
      <c r="C23" s="4">
        <v>140000</v>
      </c>
      <c r="D23" s="4">
        <v>0</v>
      </c>
      <c r="E23" s="38">
        <f t="shared" si="9"/>
        <v>0.1188925330393857</v>
      </c>
      <c r="F23" s="4">
        <v>92876</v>
      </c>
      <c r="G23" s="28">
        <f t="shared" ref="G23:G25" si="10">F23/C23</f>
        <v>0.66339999999999999</v>
      </c>
      <c r="H23" s="1">
        <v>59.9</v>
      </c>
      <c r="I23" s="1">
        <v>40.1</v>
      </c>
    </row>
    <row r="24" spans="1:9" x14ac:dyDescent="0.25">
      <c r="A24" s="3" t="s">
        <v>10</v>
      </c>
      <c r="B24" s="32" t="s">
        <v>13</v>
      </c>
      <c r="C24" s="4">
        <v>0</v>
      </c>
      <c r="D24" s="4">
        <v>0</v>
      </c>
      <c r="E24" s="40" t="s">
        <v>28</v>
      </c>
      <c r="F24" s="4">
        <v>0</v>
      </c>
      <c r="G24" s="1">
        <v>0</v>
      </c>
      <c r="H24" s="1">
        <v>0</v>
      </c>
      <c r="I24" s="1">
        <v>0</v>
      </c>
    </row>
    <row r="25" spans="1:9" x14ac:dyDescent="0.25">
      <c r="A25" s="3" t="s">
        <v>16</v>
      </c>
      <c r="B25" s="13">
        <f>SUM(B22:B24)</f>
        <v>1815719</v>
      </c>
      <c r="C25" s="13">
        <f>SUM(C22:C24)</f>
        <v>235000</v>
      </c>
      <c r="D25" s="13">
        <f>SUM(D22:D24)</f>
        <v>0</v>
      </c>
      <c r="E25" s="31">
        <f t="shared" si="9"/>
        <v>0.12942531305780244</v>
      </c>
      <c r="F25" s="13">
        <f>SUM(F22:F24)</f>
        <v>126980</v>
      </c>
      <c r="G25" s="31">
        <f t="shared" si="10"/>
        <v>0.54034042553191486</v>
      </c>
    </row>
    <row r="26" spans="1:9" ht="15.75" thickBot="1" x14ac:dyDescent="0.3">
      <c r="A26" s="7"/>
      <c r="B26" s="26"/>
      <c r="C26" s="26"/>
      <c r="D26" s="26"/>
      <c r="E26" s="26"/>
      <c r="F26" s="26"/>
      <c r="G26" s="26"/>
    </row>
    <row r="27" spans="1:9" ht="15.75" thickBot="1" x14ac:dyDescent="0.3">
      <c r="A27" s="95" t="s">
        <v>27</v>
      </c>
      <c r="B27" s="96">
        <f>B7+B13+B19+B25</f>
        <v>34303677</v>
      </c>
      <c r="C27" s="96">
        <f>C7+C13+C19+C25</f>
        <v>5249680</v>
      </c>
      <c r="D27" s="96">
        <f>D7+D13+D19+D25</f>
        <v>158427</v>
      </c>
      <c r="E27" s="41">
        <f t="shared" si="9"/>
        <v>0.15303548946079454</v>
      </c>
      <c r="F27" s="99">
        <f>F7+F13+F19+F25</f>
        <v>1560586</v>
      </c>
      <c r="G27" s="26"/>
    </row>
    <row r="28" spans="1:9" x14ac:dyDescent="0.25">
      <c r="A28" s="7"/>
      <c r="B28" s="26"/>
      <c r="C28" s="26"/>
      <c r="D28" s="26"/>
      <c r="E28" s="26"/>
      <c r="F28" s="26"/>
      <c r="G28" s="26"/>
    </row>
    <row r="29" spans="1:9" ht="30" customHeight="1" x14ac:dyDescent="0.25">
      <c r="A29" s="253" t="s">
        <v>11</v>
      </c>
      <c r="B29" s="253"/>
      <c r="C29" s="253"/>
      <c r="D29" s="253"/>
      <c r="E29" s="253"/>
      <c r="F29" s="253"/>
      <c r="G29" s="253"/>
      <c r="H29" s="253"/>
      <c r="I29" s="253"/>
    </row>
    <row r="30" spans="1:9" ht="30" customHeight="1" x14ac:dyDescent="0.25">
      <c r="A30" s="253" t="s">
        <v>12</v>
      </c>
      <c r="B30" s="253"/>
      <c r="C30" s="253"/>
      <c r="D30" s="253"/>
      <c r="E30" s="253"/>
      <c r="F30" s="253"/>
      <c r="G30" s="253"/>
      <c r="H30" s="253"/>
      <c r="I30" s="253"/>
    </row>
  </sheetData>
  <mergeCells count="3">
    <mergeCell ref="C1:G1"/>
    <mergeCell ref="A30:I30"/>
    <mergeCell ref="A29:I29"/>
  </mergeCells>
  <pageMargins left="0.70866141732283472" right="0.70866141732283472" top="0.74803149606299213" bottom="0.74803149606299213" header="0.31496062992125984" footer="0.31496062992125984"/>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2020</vt:lpstr>
      <vt:lpstr>2019</vt:lpstr>
      <vt:lpstr>2018</vt:lpstr>
      <vt:lpstr>2017</vt:lpstr>
      <vt:lpstr>2016</vt:lpstr>
      <vt:lpstr>2015</vt:lpstr>
      <vt:lpstr>2014</vt:lpstr>
      <vt:lpstr>2013</vt:lpstr>
      <vt:lpstr>2012</vt:lpstr>
      <vt:lpstr>2011</vt:lpstr>
      <vt:lpstr>2010</vt:lpstr>
      <vt:lpstr>'2010'!Print_Area</vt:lpstr>
      <vt:lpstr>'2011'!Print_Area</vt:lpstr>
      <vt:lpstr>'2012'!Print_Area</vt:lpstr>
      <vt:lpstr>'2013'!Print_Area</vt:lpstr>
      <vt:lpstr>'2014'!Print_Area</vt:lpstr>
      <vt:lpstr>'2015'!Print_Area</vt:lpstr>
      <vt:lpstr>'2016'!Print_Area</vt:lpstr>
      <vt:lpstr>'2017'!Print_Area</vt:lpstr>
      <vt:lpstr>'2018'!Print_Area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Macropod quotas and harvest statistics for NSW, QLD, SA and WA commercial harvest areas</dc:title>
  <dc:creator>Department of Agriculture Water and the Environment</dc:creator>
  <cp:lastModifiedBy>Bec Durack</cp:lastModifiedBy>
  <cp:lastPrinted>2021-01-07T01:06:43Z</cp:lastPrinted>
  <dcterms:created xsi:type="dcterms:W3CDTF">2019-06-17T05:43:25Z</dcterms:created>
  <dcterms:modified xsi:type="dcterms:W3CDTF">2021-01-07T01:54:48Z</dcterms:modified>
</cp:coreProperties>
</file>